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Empirical Analytics\Empirical - Cleaned Data Files\"/>
    </mc:Choice>
  </mc:AlternateContent>
  <bookViews>
    <workbookView xWindow="0" yWindow="0" windowWidth="33660" windowHeight="17325"/>
  </bookViews>
  <sheets>
    <sheet name="Read Me" sheetId="7" r:id="rId1"/>
    <sheet name="Raw Data" sheetId="3" r:id="rId2"/>
    <sheet name="SumDissolvedVsTDS" sheetId="4" r:id="rId3"/>
    <sheet name="DissTot" sheetId="5" r:id="rId4"/>
    <sheet name="CationAnion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239" i="6" l="1"/>
  <c r="BQ238" i="6"/>
  <c r="BQ237" i="6"/>
  <c r="BQ236" i="6"/>
  <c r="BQ235" i="6"/>
  <c r="BQ234" i="6"/>
  <c r="BQ233" i="6"/>
  <c r="BQ232" i="6"/>
  <c r="BQ231" i="6"/>
  <c r="BQ230" i="6"/>
  <c r="BQ229" i="6"/>
  <c r="BQ228" i="6"/>
  <c r="BQ227" i="6"/>
  <c r="BQ226" i="6"/>
  <c r="BQ225" i="6"/>
  <c r="BQ224" i="6"/>
  <c r="BQ223" i="6"/>
  <c r="BQ222" i="6"/>
  <c r="BQ221" i="6"/>
  <c r="BQ220" i="6"/>
  <c r="BQ219" i="6"/>
  <c r="BQ218" i="6"/>
  <c r="BQ217" i="6"/>
  <c r="BQ214" i="6"/>
  <c r="BQ213" i="6"/>
  <c r="BQ212" i="6"/>
  <c r="BQ211" i="6"/>
  <c r="BQ210" i="6"/>
  <c r="BQ209" i="6"/>
  <c r="BQ208" i="6"/>
  <c r="BQ207" i="6"/>
  <c r="BQ206" i="6"/>
  <c r="BQ205" i="6"/>
  <c r="BQ204" i="6"/>
  <c r="BQ203" i="6"/>
  <c r="BQ202" i="6"/>
  <c r="BQ201" i="6"/>
  <c r="BQ200" i="6"/>
  <c r="BQ199" i="6"/>
  <c r="BQ198" i="6"/>
  <c r="BQ197" i="6"/>
  <c r="BQ196" i="6"/>
  <c r="BQ195" i="6"/>
  <c r="BQ194" i="6"/>
  <c r="BQ193" i="6"/>
  <c r="BQ192" i="6"/>
  <c r="BQ191" i="6"/>
  <c r="BQ190" i="6"/>
  <c r="BQ189" i="6"/>
  <c r="BQ188" i="6"/>
  <c r="BQ187" i="6"/>
  <c r="BQ185" i="6"/>
  <c r="BQ184" i="6"/>
  <c r="BQ183" i="6"/>
  <c r="BQ182" i="6"/>
  <c r="BQ181" i="6"/>
  <c r="BQ180" i="6"/>
  <c r="BQ179" i="6"/>
  <c r="BQ178" i="6"/>
  <c r="BQ177" i="6"/>
  <c r="BQ176" i="6"/>
  <c r="BQ175" i="6"/>
  <c r="BQ174" i="6"/>
  <c r="BQ173" i="6"/>
  <c r="BQ172" i="6"/>
  <c r="BQ171" i="6"/>
  <c r="BQ170" i="6"/>
  <c r="BQ169" i="6"/>
  <c r="BQ168" i="6"/>
  <c r="BQ167" i="6"/>
  <c r="BQ166" i="6"/>
  <c r="BQ165" i="6"/>
  <c r="BQ164" i="6"/>
  <c r="BQ163" i="6"/>
  <c r="BQ162" i="6"/>
  <c r="BQ161" i="6"/>
  <c r="BQ160" i="6"/>
  <c r="BQ159" i="6"/>
  <c r="BQ158" i="6"/>
  <c r="BQ157" i="6"/>
  <c r="BQ156" i="6"/>
  <c r="BQ155" i="6"/>
  <c r="BQ154" i="6"/>
  <c r="BQ153" i="6"/>
  <c r="BQ152" i="6"/>
  <c r="BQ151" i="6"/>
  <c r="BQ150" i="6"/>
  <c r="BQ149" i="6"/>
  <c r="BQ148" i="6"/>
  <c r="BQ147" i="6"/>
  <c r="BQ146" i="6"/>
  <c r="BQ145" i="6"/>
  <c r="BQ144" i="6"/>
  <c r="BQ143" i="6"/>
  <c r="BQ142" i="6"/>
  <c r="BQ141" i="6"/>
  <c r="BQ140" i="6"/>
  <c r="BQ139" i="6"/>
  <c r="BQ138" i="6"/>
  <c r="BQ137" i="6"/>
  <c r="BQ136" i="6"/>
  <c r="BQ135" i="6"/>
  <c r="BQ134" i="6"/>
  <c r="BQ133" i="6"/>
  <c r="BQ132" i="6"/>
  <c r="BQ131" i="6"/>
  <c r="BQ130" i="6"/>
  <c r="BQ129" i="6"/>
  <c r="BQ128" i="6"/>
  <c r="BQ127" i="6"/>
  <c r="BQ126" i="6"/>
  <c r="BQ125" i="6"/>
  <c r="BQ124" i="6"/>
  <c r="BQ123" i="6"/>
  <c r="BQ122" i="6"/>
  <c r="BQ121" i="6"/>
  <c r="BQ120" i="6"/>
  <c r="BQ119" i="6"/>
  <c r="BQ118" i="6"/>
  <c r="BQ117" i="6"/>
  <c r="BQ116" i="6"/>
  <c r="BQ115" i="6"/>
  <c r="BQ114" i="6"/>
  <c r="BQ113" i="6"/>
  <c r="BQ112" i="6"/>
  <c r="BQ111" i="6"/>
  <c r="BQ110" i="6"/>
  <c r="BQ109" i="6"/>
  <c r="BQ108" i="6"/>
  <c r="BQ107" i="6"/>
  <c r="BQ106" i="6"/>
  <c r="BQ105" i="6"/>
  <c r="BQ104" i="6"/>
  <c r="BQ103" i="6"/>
  <c r="BQ101" i="6"/>
  <c r="BQ100" i="6"/>
  <c r="BQ99" i="6"/>
  <c r="BQ98" i="6"/>
  <c r="BQ97" i="6"/>
  <c r="BQ96" i="6"/>
  <c r="BQ95" i="6"/>
  <c r="BQ94" i="6"/>
  <c r="BQ93" i="6"/>
  <c r="BQ92" i="6"/>
  <c r="BQ91" i="6"/>
  <c r="BQ90" i="6"/>
  <c r="BQ89" i="6"/>
  <c r="BQ88" i="6"/>
  <c r="BQ87" i="6"/>
  <c r="BQ86" i="6"/>
  <c r="BQ85" i="6"/>
  <c r="BQ84" i="6"/>
  <c r="BQ83" i="6"/>
  <c r="BQ81" i="6"/>
  <c r="BQ80" i="6"/>
  <c r="BQ79" i="6"/>
  <c r="BQ78" i="6"/>
  <c r="BQ77" i="6"/>
  <c r="BQ76" i="6"/>
  <c r="BQ75" i="6"/>
  <c r="BQ74" i="6"/>
  <c r="BQ73" i="6"/>
  <c r="BQ72" i="6"/>
  <c r="BQ71" i="6"/>
  <c r="BQ70" i="6"/>
  <c r="BQ69" i="6"/>
  <c r="BQ68" i="6"/>
  <c r="BQ67" i="6"/>
  <c r="BQ66" i="6"/>
  <c r="BQ65" i="6"/>
  <c r="BQ64" i="6"/>
  <c r="BQ63" i="6"/>
  <c r="BQ59" i="6"/>
  <c r="BQ58" i="6"/>
  <c r="BQ55" i="6"/>
  <c r="BQ53" i="6"/>
  <c r="BQ50" i="6"/>
  <c r="BQ48" i="6"/>
  <c r="BQ44" i="6"/>
  <c r="BQ43" i="6"/>
  <c r="BQ42" i="6"/>
  <c r="BQ36" i="6"/>
  <c r="BQ35" i="6"/>
  <c r="BQ34" i="6"/>
  <c r="BQ32" i="6"/>
  <c r="BQ31" i="6"/>
  <c r="BQ30" i="6"/>
  <c r="BQ29" i="6"/>
  <c r="BQ28" i="6"/>
  <c r="BQ27" i="6"/>
  <c r="BQ26" i="6"/>
  <c r="BQ25" i="6"/>
  <c r="BQ24" i="6"/>
  <c r="BQ23" i="6"/>
  <c r="BQ21" i="6"/>
  <c r="BQ20" i="6"/>
  <c r="BQ19" i="6"/>
  <c r="BQ18" i="6"/>
  <c r="BQ17" i="6"/>
  <c r="BQ16" i="6"/>
  <c r="BQ15" i="6"/>
  <c r="BQ14" i="6"/>
  <c r="BQ13" i="6"/>
  <c r="BQ12" i="6"/>
  <c r="BQ7" i="6"/>
  <c r="BP87" i="6"/>
  <c r="BP95" i="6"/>
  <c r="BO239" i="6"/>
  <c r="BO238" i="6"/>
  <c r="BO237" i="6"/>
  <c r="BO236" i="6"/>
  <c r="BO235" i="6"/>
  <c r="BO234" i="6"/>
  <c r="BO233" i="6"/>
  <c r="BO232" i="6"/>
  <c r="BO231" i="6"/>
  <c r="BO230" i="6"/>
  <c r="BO229" i="6"/>
  <c r="BO228" i="6"/>
  <c r="BO227" i="6"/>
  <c r="BO226" i="6"/>
  <c r="BO225" i="6"/>
  <c r="BO224" i="6"/>
  <c r="BO223" i="6"/>
  <c r="BO222" i="6"/>
  <c r="BO221" i="6"/>
  <c r="BO220" i="6"/>
  <c r="BO219" i="6"/>
  <c r="BO218" i="6"/>
  <c r="BO217" i="6"/>
  <c r="BO214" i="6"/>
  <c r="BO213" i="6"/>
  <c r="BO212" i="6"/>
  <c r="BO211" i="6"/>
  <c r="BO210" i="6"/>
  <c r="BO209" i="6"/>
  <c r="BO208" i="6"/>
  <c r="BO207" i="6"/>
  <c r="BO206" i="6"/>
  <c r="BO205" i="6"/>
  <c r="BO204" i="6"/>
  <c r="BO203" i="6"/>
  <c r="BO202" i="6"/>
  <c r="BO201" i="6"/>
  <c r="BO200" i="6"/>
  <c r="BO199" i="6"/>
  <c r="BO198" i="6"/>
  <c r="BO197" i="6"/>
  <c r="BO196" i="6"/>
  <c r="BO195" i="6"/>
  <c r="BO194" i="6"/>
  <c r="BO193" i="6"/>
  <c r="BO192" i="6"/>
  <c r="BO191" i="6"/>
  <c r="BO190" i="6"/>
  <c r="BO189" i="6"/>
  <c r="BO188" i="6"/>
  <c r="BO187" i="6"/>
  <c r="BO185" i="6"/>
  <c r="BO184" i="6"/>
  <c r="BO183" i="6"/>
  <c r="BO182" i="6"/>
  <c r="BO181" i="6"/>
  <c r="BO180" i="6"/>
  <c r="BO179" i="6"/>
  <c r="BO178" i="6"/>
  <c r="BO177" i="6"/>
  <c r="BO176" i="6"/>
  <c r="BO175" i="6"/>
  <c r="BO174" i="6"/>
  <c r="BO173" i="6"/>
  <c r="BO172" i="6"/>
  <c r="BO171" i="6"/>
  <c r="BO170" i="6"/>
  <c r="BO169" i="6"/>
  <c r="BO168" i="6"/>
  <c r="BO167" i="6"/>
  <c r="BO166" i="6"/>
  <c r="BO165" i="6"/>
  <c r="BO164" i="6"/>
  <c r="BO163" i="6"/>
  <c r="BO162" i="6"/>
  <c r="BO161" i="6"/>
  <c r="BO160" i="6"/>
  <c r="BO159" i="6"/>
  <c r="BO158" i="6"/>
  <c r="BO157" i="6"/>
  <c r="BO156" i="6"/>
  <c r="BO155" i="6"/>
  <c r="BO154" i="6"/>
  <c r="BO153" i="6"/>
  <c r="BO152" i="6"/>
  <c r="BO151" i="6"/>
  <c r="BO150" i="6"/>
  <c r="BO149" i="6"/>
  <c r="BO148" i="6"/>
  <c r="BO147" i="6"/>
  <c r="BO146" i="6"/>
  <c r="BO145" i="6"/>
  <c r="BO144" i="6"/>
  <c r="BO143" i="6"/>
  <c r="BO142" i="6"/>
  <c r="BO141" i="6"/>
  <c r="BO140" i="6"/>
  <c r="BO139" i="6"/>
  <c r="BO138" i="6"/>
  <c r="BO137" i="6"/>
  <c r="BO136" i="6"/>
  <c r="BP126" i="6"/>
  <c r="BP123" i="6"/>
  <c r="BP119" i="6"/>
  <c r="BO117" i="6"/>
  <c r="BP111" i="6"/>
  <c r="BO109" i="6"/>
  <c r="BO106" i="6"/>
  <c r="BO48" i="6"/>
  <c r="BO43" i="6"/>
  <c r="BO34" i="6"/>
  <c r="BO29" i="6"/>
  <c r="BO20" i="6"/>
  <c r="BO16" i="6"/>
  <c r="BO15" i="6"/>
  <c r="BO14" i="6"/>
  <c r="BO12" i="6"/>
  <c r="BP7" i="6"/>
  <c r="BO7" i="6"/>
  <c r="BK239" i="6"/>
  <c r="BG239" i="6"/>
  <c r="BB239" i="6"/>
  <c r="BA239" i="6"/>
  <c r="AX239" i="6"/>
  <c r="AW239" i="6"/>
  <c r="AU239" i="6"/>
  <c r="BL239" i="6" s="1"/>
  <c r="AT239" i="6"/>
  <c r="AS239" i="6"/>
  <c r="BJ239" i="6" s="1"/>
  <c r="AR239" i="6"/>
  <c r="BI239" i="6" s="1"/>
  <c r="BP239" i="6" s="1"/>
  <c r="AQ239" i="6"/>
  <c r="BH239" i="6" s="1"/>
  <c r="AP239" i="6"/>
  <c r="AO239" i="6"/>
  <c r="BF239" i="6" s="1"/>
  <c r="AN239" i="6"/>
  <c r="BE239" i="6" s="1"/>
  <c r="AL239" i="6"/>
  <c r="BC239" i="6" s="1"/>
  <c r="AK239" i="6"/>
  <c r="AJ239" i="6"/>
  <c r="AI239" i="6"/>
  <c r="AZ239" i="6" s="1"/>
  <c r="AH239" i="6"/>
  <c r="AY239" i="6" s="1"/>
  <c r="AG239" i="6"/>
  <c r="AF239" i="6"/>
  <c r="BL238" i="6"/>
  <c r="BP238" i="6" s="1"/>
  <c r="BE238" i="6"/>
  <c r="AZ238" i="6"/>
  <c r="AY238" i="6"/>
  <c r="AU238" i="6"/>
  <c r="AT238" i="6"/>
  <c r="AS238" i="6"/>
  <c r="AR238" i="6"/>
  <c r="AQ238" i="6"/>
  <c r="BH238" i="6" s="1"/>
  <c r="AP238" i="6"/>
  <c r="BG238" i="6" s="1"/>
  <c r="AO238" i="6"/>
  <c r="BF238" i="6" s="1"/>
  <c r="AN238" i="6"/>
  <c r="AL238" i="6"/>
  <c r="BC238" i="6" s="1"/>
  <c r="AK238" i="6"/>
  <c r="BB238" i="6" s="1"/>
  <c r="AJ238" i="6"/>
  <c r="BA238" i="6" s="1"/>
  <c r="AI238" i="6"/>
  <c r="AH238" i="6"/>
  <c r="AG238" i="6"/>
  <c r="AX238" i="6" s="1"/>
  <c r="AF238" i="6"/>
  <c r="AW238" i="6" s="1"/>
  <c r="BG237" i="6"/>
  <c r="BB237" i="6"/>
  <c r="BA237" i="6"/>
  <c r="AX237" i="6"/>
  <c r="AW237" i="6"/>
  <c r="AU237" i="6"/>
  <c r="BL237" i="6" s="1"/>
  <c r="BP237" i="6" s="1"/>
  <c r="AT237" i="6"/>
  <c r="AS237" i="6"/>
  <c r="AR237" i="6"/>
  <c r="AQ237" i="6"/>
  <c r="BH237" i="6" s="1"/>
  <c r="AP237" i="6"/>
  <c r="AO237" i="6"/>
  <c r="BF237" i="6" s="1"/>
  <c r="AN237" i="6"/>
  <c r="BE237" i="6" s="1"/>
  <c r="AL237" i="6"/>
  <c r="BC237" i="6" s="1"/>
  <c r="AK237" i="6"/>
  <c r="AJ237" i="6"/>
  <c r="AI237" i="6"/>
  <c r="AZ237" i="6" s="1"/>
  <c r="AH237" i="6"/>
  <c r="AY237" i="6" s="1"/>
  <c r="AG237" i="6"/>
  <c r="AF237" i="6"/>
  <c r="BL236" i="6"/>
  <c r="BI236" i="6"/>
  <c r="BP236" i="6" s="1"/>
  <c r="BE236" i="6"/>
  <c r="AZ236" i="6"/>
  <c r="AY236" i="6"/>
  <c r="AU236" i="6"/>
  <c r="AT236" i="6"/>
  <c r="AS236" i="6"/>
  <c r="BJ236" i="6" s="1"/>
  <c r="AR236" i="6"/>
  <c r="AQ236" i="6"/>
  <c r="BH236" i="6" s="1"/>
  <c r="AP236" i="6"/>
  <c r="BG236" i="6" s="1"/>
  <c r="AO236" i="6"/>
  <c r="BF236" i="6" s="1"/>
  <c r="AN236" i="6"/>
  <c r="AL236" i="6"/>
  <c r="BC236" i="6" s="1"/>
  <c r="AK236" i="6"/>
  <c r="BB236" i="6" s="1"/>
  <c r="AJ236" i="6"/>
  <c r="BA236" i="6" s="1"/>
  <c r="AI236" i="6"/>
  <c r="AH236" i="6"/>
  <c r="AG236" i="6"/>
  <c r="AX236" i="6" s="1"/>
  <c r="AF236" i="6"/>
  <c r="AW236" i="6" s="1"/>
  <c r="BG235" i="6"/>
  <c r="BB235" i="6"/>
  <c r="BA235" i="6"/>
  <c r="AX235" i="6"/>
  <c r="AW235" i="6"/>
  <c r="AU235" i="6"/>
  <c r="BL235" i="6" s="1"/>
  <c r="AT235" i="6"/>
  <c r="AS235" i="6"/>
  <c r="AR235" i="6"/>
  <c r="BI235" i="6" s="1"/>
  <c r="AQ235" i="6"/>
  <c r="BH235" i="6" s="1"/>
  <c r="AP235" i="6"/>
  <c r="AO235" i="6"/>
  <c r="BF235" i="6" s="1"/>
  <c r="AN235" i="6"/>
  <c r="BE235" i="6" s="1"/>
  <c r="AL235" i="6"/>
  <c r="BC235" i="6" s="1"/>
  <c r="AK235" i="6"/>
  <c r="AJ235" i="6"/>
  <c r="AI235" i="6"/>
  <c r="AZ235" i="6" s="1"/>
  <c r="AH235" i="6"/>
  <c r="AY235" i="6" s="1"/>
  <c r="AG235" i="6"/>
  <c r="AF235" i="6"/>
  <c r="BL234" i="6"/>
  <c r="BI234" i="6"/>
  <c r="BP234" i="6" s="1"/>
  <c r="BE234" i="6"/>
  <c r="AZ234" i="6"/>
  <c r="AY234" i="6"/>
  <c r="AU234" i="6"/>
  <c r="AT234" i="6"/>
  <c r="AS234" i="6"/>
  <c r="AR234" i="6"/>
  <c r="AQ234" i="6"/>
  <c r="BH234" i="6" s="1"/>
  <c r="AP234" i="6"/>
  <c r="BG234" i="6" s="1"/>
  <c r="AO234" i="6"/>
  <c r="BF234" i="6" s="1"/>
  <c r="AN234" i="6"/>
  <c r="AL234" i="6"/>
  <c r="BC234" i="6" s="1"/>
  <c r="AK234" i="6"/>
  <c r="BB234" i="6" s="1"/>
  <c r="AJ234" i="6"/>
  <c r="BA234" i="6" s="1"/>
  <c r="AI234" i="6"/>
  <c r="AH234" i="6"/>
  <c r="AG234" i="6"/>
  <c r="AX234" i="6" s="1"/>
  <c r="AF234" i="6"/>
  <c r="AW234" i="6" s="1"/>
  <c r="BG233" i="6"/>
  <c r="BB233" i="6"/>
  <c r="BA233" i="6"/>
  <c r="AX233" i="6"/>
  <c r="AW233" i="6"/>
  <c r="AU233" i="6"/>
  <c r="BL233" i="6" s="1"/>
  <c r="AT233" i="6"/>
  <c r="AS233" i="6"/>
  <c r="AR233" i="6"/>
  <c r="BI233" i="6" s="1"/>
  <c r="AQ233" i="6"/>
  <c r="BH233" i="6" s="1"/>
  <c r="AP233" i="6"/>
  <c r="AO233" i="6"/>
  <c r="BF233" i="6" s="1"/>
  <c r="AN233" i="6"/>
  <c r="BE233" i="6" s="1"/>
  <c r="AL233" i="6"/>
  <c r="BC233" i="6" s="1"/>
  <c r="AK233" i="6"/>
  <c r="AJ233" i="6"/>
  <c r="AI233" i="6"/>
  <c r="AZ233" i="6" s="1"/>
  <c r="AH233" i="6"/>
  <c r="AY233" i="6" s="1"/>
  <c r="AG233" i="6"/>
  <c r="AF233" i="6"/>
  <c r="BL232" i="6"/>
  <c r="BP232" i="6" s="1"/>
  <c r="BE232" i="6"/>
  <c r="AZ232" i="6"/>
  <c r="AY232" i="6"/>
  <c r="AU232" i="6"/>
  <c r="AT232" i="6"/>
  <c r="AS232" i="6"/>
  <c r="AR232" i="6"/>
  <c r="AQ232" i="6"/>
  <c r="BH232" i="6" s="1"/>
  <c r="AP232" i="6"/>
  <c r="BG232" i="6" s="1"/>
  <c r="AO232" i="6"/>
  <c r="BF232" i="6" s="1"/>
  <c r="AN232" i="6"/>
  <c r="AL232" i="6"/>
  <c r="BC232" i="6" s="1"/>
  <c r="AK232" i="6"/>
  <c r="BB232" i="6" s="1"/>
  <c r="AJ232" i="6"/>
  <c r="BA232" i="6" s="1"/>
  <c r="AI232" i="6"/>
  <c r="AH232" i="6"/>
  <c r="AG232" i="6"/>
  <c r="AX232" i="6" s="1"/>
  <c r="AF232" i="6"/>
  <c r="AW232" i="6" s="1"/>
  <c r="BG231" i="6"/>
  <c r="BB231" i="6"/>
  <c r="BA231" i="6"/>
  <c r="AX231" i="6"/>
  <c r="AW231" i="6"/>
  <c r="AU231" i="6"/>
  <c r="BL231" i="6" s="1"/>
  <c r="BP231" i="6" s="1"/>
  <c r="AT231" i="6"/>
  <c r="AS231" i="6"/>
  <c r="AR231" i="6"/>
  <c r="AQ231" i="6"/>
  <c r="BH231" i="6" s="1"/>
  <c r="AP231" i="6"/>
  <c r="AO231" i="6"/>
  <c r="BF231" i="6" s="1"/>
  <c r="AN231" i="6"/>
  <c r="BE231" i="6" s="1"/>
  <c r="AL231" i="6"/>
  <c r="BC231" i="6" s="1"/>
  <c r="AK231" i="6"/>
  <c r="AJ231" i="6"/>
  <c r="AI231" i="6"/>
  <c r="AZ231" i="6" s="1"/>
  <c r="AH231" i="6"/>
  <c r="AY231" i="6" s="1"/>
  <c r="AG231" i="6"/>
  <c r="AF231" i="6"/>
  <c r="BL230" i="6"/>
  <c r="BI230" i="6"/>
  <c r="BP230" i="6" s="1"/>
  <c r="BE230" i="6"/>
  <c r="AZ230" i="6"/>
  <c r="AY230" i="6"/>
  <c r="AU230" i="6"/>
  <c r="AT230" i="6"/>
  <c r="AS230" i="6"/>
  <c r="AR230" i="6"/>
  <c r="AQ230" i="6"/>
  <c r="BH230" i="6" s="1"/>
  <c r="AP230" i="6"/>
  <c r="BG230" i="6" s="1"/>
  <c r="AO230" i="6"/>
  <c r="BF230" i="6" s="1"/>
  <c r="AN230" i="6"/>
  <c r="AL230" i="6"/>
  <c r="BC230" i="6" s="1"/>
  <c r="AK230" i="6"/>
  <c r="BB230" i="6" s="1"/>
  <c r="AJ230" i="6"/>
  <c r="BA230" i="6" s="1"/>
  <c r="AI230" i="6"/>
  <c r="AH230" i="6"/>
  <c r="AG230" i="6"/>
  <c r="AX230" i="6" s="1"/>
  <c r="AF230" i="6"/>
  <c r="AW230" i="6" s="1"/>
  <c r="BG229" i="6"/>
  <c r="BB229" i="6"/>
  <c r="BA229" i="6"/>
  <c r="AX229" i="6"/>
  <c r="AW229" i="6"/>
  <c r="AU229" i="6"/>
  <c r="BL229" i="6" s="1"/>
  <c r="AT229" i="6"/>
  <c r="AS229" i="6"/>
  <c r="AR229" i="6"/>
  <c r="BI229" i="6" s="1"/>
  <c r="AQ229" i="6"/>
  <c r="BH229" i="6" s="1"/>
  <c r="AP229" i="6"/>
  <c r="AO229" i="6"/>
  <c r="BF229" i="6" s="1"/>
  <c r="AN229" i="6"/>
  <c r="BE229" i="6" s="1"/>
  <c r="AL229" i="6"/>
  <c r="BC229" i="6" s="1"/>
  <c r="AK229" i="6"/>
  <c r="AJ229" i="6"/>
  <c r="AI229" i="6"/>
  <c r="AZ229" i="6" s="1"/>
  <c r="AH229" i="6"/>
  <c r="AY229" i="6" s="1"/>
  <c r="AG229" i="6"/>
  <c r="AF229" i="6"/>
  <c r="BL228" i="6"/>
  <c r="BI228" i="6"/>
  <c r="BP228" i="6" s="1"/>
  <c r="BE228" i="6"/>
  <c r="AZ228" i="6"/>
  <c r="AY228" i="6"/>
  <c r="AU228" i="6"/>
  <c r="AT228" i="6"/>
  <c r="AS228" i="6"/>
  <c r="AR228" i="6"/>
  <c r="AQ228" i="6"/>
  <c r="BH228" i="6" s="1"/>
  <c r="AP228" i="6"/>
  <c r="BG228" i="6" s="1"/>
  <c r="AO228" i="6"/>
  <c r="BF228" i="6" s="1"/>
  <c r="AN228" i="6"/>
  <c r="AL228" i="6"/>
  <c r="BC228" i="6" s="1"/>
  <c r="AK228" i="6"/>
  <c r="BB228" i="6" s="1"/>
  <c r="AJ228" i="6"/>
  <c r="BA228" i="6" s="1"/>
  <c r="AI228" i="6"/>
  <c r="AH228" i="6"/>
  <c r="AG228" i="6"/>
  <c r="AX228" i="6" s="1"/>
  <c r="AF228" i="6"/>
  <c r="AW228" i="6" s="1"/>
  <c r="BG227" i="6"/>
  <c r="BB227" i="6"/>
  <c r="BA227" i="6"/>
  <c r="AX227" i="6"/>
  <c r="AW227" i="6"/>
  <c r="AU227" i="6"/>
  <c r="BL227" i="6" s="1"/>
  <c r="AT227" i="6"/>
  <c r="AS227" i="6"/>
  <c r="BJ227" i="6" s="1"/>
  <c r="AR227" i="6"/>
  <c r="BI227" i="6" s="1"/>
  <c r="AQ227" i="6"/>
  <c r="BH227" i="6" s="1"/>
  <c r="AP227" i="6"/>
  <c r="AO227" i="6"/>
  <c r="BF227" i="6" s="1"/>
  <c r="AN227" i="6"/>
  <c r="BE227" i="6" s="1"/>
  <c r="AL227" i="6"/>
  <c r="BC227" i="6" s="1"/>
  <c r="AK227" i="6"/>
  <c r="AJ227" i="6"/>
  <c r="AI227" i="6"/>
  <c r="AZ227" i="6" s="1"/>
  <c r="AH227" i="6"/>
  <c r="AY227" i="6" s="1"/>
  <c r="AG227" i="6"/>
  <c r="AF227" i="6"/>
  <c r="BL226" i="6"/>
  <c r="BI226" i="6"/>
  <c r="BP226" i="6" s="1"/>
  <c r="BE226" i="6"/>
  <c r="AZ226" i="6"/>
  <c r="AY226" i="6"/>
  <c r="AU226" i="6"/>
  <c r="AT226" i="6"/>
  <c r="AS226" i="6"/>
  <c r="AR226" i="6"/>
  <c r="AQ226" i="6"/>
  <c r="BH226" i="6" s="1"/>
  <c r="AP226" i="6"/>
  <c r="BG226" i="6" s="1"/>
  <c r="AO226" i="6"/>
  <c r="BF226" i="6" s="1"/>
  <c r="AN226" i="6"/>
  <c r="AL226" i="6"/>
  <c r="BC226" i="6" s="1"/>
  <c r="AK226" i="6"/>
  <c r="BB226" i="6" s="1"/>
  <c r="AJ226" i="6"/>
  <c r="BA226" i="6" s="1"/>
  <c r="AI226" i="6"/>
  <c r="AH226" i="6"/>
  <c r="AG226" i="6"/>
  <c r="AX226" i="6" s="1"/>
  <c r="AF226" i="6"/>
  <c r="AW226" i="6" s="1"/>
  <c r="BG225" i="6"/>
  <c r="BB225" i="6"/>
  <c r="BA225" i="6"/>
  <c r="AX225" i="6"/>
  <c r="AW225" i="6"/>
  <c r="AU225" i="6"/>
  <c r="BL225" i="6" s="1"/>
  <c r="AT225" i="6"/>
  <c r="AS225" i="6"/>
  <c r="AR225" i="6"/>
  <c r="BI225" i="6" s="1"/>
  <c r="AQ225" i="6"/>
  <c r="BH225" i="6" s="1"/>
  <c r="AP225" i="6"/>
  <c r="AO225" i="6"/>
  <c r="BF225" i="6" s="1"/>
  <c r="AN225" i="6"/>
  <c r="BE225" i="6" s="1"/>
  <c r="AL225" i="6"/>
  <c r="BC225" i="6" s="1"/>
  <c r="AK225" i="6"/>
  <c r="AJ225" i="6"/>
  <c r="AI225" i="6"/>
  <c r="AZ225" i="6" s="1"/>
  <c r="AH225" i="6"/>
  <c r="AY225" i="6" s="1"/>
  <c r="AG225" i="6"/>
  <c r="AF225" i="6"/>
  <c r="BL224" i="6"/>
  <c r="BI224" i="6"/>
  <c r="BE224" i="6"/>
  <c r="AZ224" i="6"/>
  <c r="AY224" i="6"/>
  <c r="AU224" i="6"/>
  <c r="AT224" i="6"/>
  <c r="AS224" i="6"/>
  <c r="BJ224" i="6" s="1"/>
  <c r="AR224" i="6"/>
  <c r="AQ224" i="6"/>
  <c r="BH224" i="6" s="1"/>
  <c r="AP224" i="6"/>
  <c r="BG224" i="6" s="1"/>
  <c r="AO224" i="6"/>
  <c r="BF224" i="6" s="1"/>
  <c r="AN224" i="6"/>
  <c r="AL224" i="6"/>
  <c r="BC224" i="6" s="1"/>
  <c r="AK224" i="6"/>
  <c r="BB224" i="6" s="1"/>
  <c r="AJ224" i="6"/>
  <c r="BA224" i="6" s="1"/>
  <c r="AI224" i="6"/>
  <c r="AH224" i="6"/>
  <c r="AG224" i="6"/>
  <c r="AX224" i="6" s="1"/>
  <c r="AF224" i="6"/>
  <c r="AW224" i="6" s="1"/>
  <c r="BG223" i="6"/>
  <c r="BB223" i="6"/>
  <c r="BA223" i="6"/>
  <c r="AX223" i="6"/>
  <c r="AW223" i="6"/>
  <c r="AU223" i="6"/>
  <c r="BL223" i="6" s="1"/>
  <c r="AT223" i="6"/>
  <c r="AS223" i="6"/>
  <c r="BJ223" i="6" s="1"/>
  <c r="AR223" i="6"/>
  <c r="BI223" i="6" s="1"/>
  <c r="AQ223" i="6"/>
  <c r="BH223" i="6" s="1"/>
  <c r="AP223" i="6"/>
  <c r="AO223" i="6"/>
  <c r="BF223" i="6" s="1"/>
  <c r="AN223" i="6"/>
  <c r="BE223" i="6" s="1"/>
  <c r="AL223" i="6"/>
  <c r="BC223" i="6" s="1"/>
  <c r="AK223" i="6"/>
  <c r="AJ223" i="6"/>
  <c r="AI223" i="6"/>
  <c r="AZ223" i="6" s="1"/>
  <c r="AH223" i="6"/>
  <c r="AY223" i="6" s="1"/>
  <c r="AG223" i="6"/>
  <c r="AF223" i="6"/>
  <c r="BL222" i="6"/>
  <c r="BI222" i="6"/>
  <c r="BE222" i="6"/>
  <c r="AZ222" i="6"/>
  <c r="AY222" i="6"/>
  <c r="AU222" i="6"/>
  <c r="AT222" i="6"/>
  <c r="AS222" i="6"/>
  <c r="BJ222" i="6" s="1"/>
  <c r="AR222" i="6"/>
  <c r="AQ222" i="6"/>
  <c r="BH222" i="6" s="1"/>
  <c r="AP222" i="6"/>
  <c r="BG222" i="6" s="1"/>
  <c r="AO222" i="6"/>
  <c r="BF222" i="6" s="1"/>
  <c r="AN222" i="6"/>
  <c r="AL222" i="6"/>
  <c r="BC222" i="6" s="1"/>
  <c r="AK222" i="6"/>
  <c r="BB222" i="6" s="1"/>
  <c r="AJ222" i="6"/>
  <c r="BA222" i="6" s="1"/>
  <c r="AI222" i="6"/>
  <c r="AH222" i="6"/>
  <c r="AG222" i="6"/>
  <c r="AX222" i="6" s="1"/>
  <c r="AF222" i="6"/>
  <c r="AW222" i="6" s="1"/>
  <c r="BK221" i="6"/>
  <c r="BG221" i="6"/>
  <c r="BB221" i="6"/>
  <c r="BA221" i="6"/>
  <c r="AX221" i="6"/>
  <c r="AW221" i="6"/>
  <c r="AU221" i="6"/>
  <c r="BL221" i="6" s="1"/>
  <c r="AT221" i="6"/>
  <c r="AS221" i="6"/>
  <c r="BJ221" i="6" s="1"/>
  <c r="AR221" i="6"/>
  <c r="BI221" i="6" s="1"/>
  <c r="AQ221" i="6"/>
  <c r="BH221" i="6" s="1"/>
  <c r="AP221" i="6"/>
  <c r="AO221" i="6"/>
  <c r="BF221" i="6" s="1"/>
  <c r="AN221" i="6"/>
  <c r="BE221" i="6" s="1"/>
  <c r="AL221" i="6"/>
  <c r="BC221" i="6" s="1"/>
  <c r="AK221" i="6"/>
  <c r="AJ221" i="6"/>
  <c r="AI221" i="6"/>
  <c r="AZ221" i="6" s="1"/>
  <c r="AH221" i="6"/>
  <c r="AY221" i="6" s="1"/>
  <c r="AG221" i="6"/>
  <c r="AF221" i="6"/>
  <c r="BL220" i="6"/>
  <c r="BK220" i="6"/>
  <c r="BI220" i="6"/>
  <c r="BE220" i="6"/>
  <c r="AZ220" i="6"/>
  <c r="AY220" i="6"/>
  <c r="AU220" i="6"/>
  <c r="AT220" i="6"/>
  <c r="AS220" i="6"/>
  <c r="BJ220" i="6" s="1"/>
  <c r="AR220" i="6"/>
  <c r="AQ220" i="6"/>
  <c r="BH220" i="6" s="1"/>
  <c r="AP220" i="6"/>
  <c r="BG220" i="6" s="1"/>
  <c r="AO220" i="6"/>
  <c r="BF220" i="6" s="1"/>
  <c r="AN220" i="6"/>
  <c r="AL220" i="6"/>
  <c r="BC220" i="6" s="1"/>
  <c r="AK220" i="6"/>
  <c r="BB220" i="6" s="1"/>
  <c r="AJ220" i="6"/>
  <c r="BA220" i="6" s="1"/>
  <c r="AI220" i="6"/>
  <c r="AH220" i="6"/>
  <c r="AG220" i="6"/>
  <c r="AX220" i="6" s="1"/>
  <c r="AF220" i="6"/>
  <c r="AW220" i="6" s="1"/>
  <c r="BK219" i="6"/>
  <c r="BG219" i="6"/>
  <c r="BB219" i="6"/>
  <c r="BA219" i="6"/>
  <c r="AX219" i="6"/>
  <c r="AW219" i="6"/>
  <c r="AU219" i="6"/>
  <c r="BL219" i="6" s="1"/>
  <c r="AT219" i="6"/>
  <c r="AS219" i="6"/>
  <c r="BJ219" i="6" s="1"/>
  <c r="AR219" i="6"/>
  <c r="BI219" i="6" s="1"/>
  <c r="AQ219" i="6"/>
  <c r="BH219" i="6" s="1"/>
  <c r="AP219" i="6"/>
  <c r="AO219" i="6"/>
  <c r="BF219" i="6" s="1"/>
  <c r="AN219" i="6"/>
  <c r="BE219" i="6" s="1"/>
  <c r="AL219" i="6"/>
  <c r="BC219" i="6" s="1"/>
  <c r="AK219" i="6"/>
  <c r="AJ219" i="6"/>
  <c r="AI219" i="6"/>
  <c r="AZ219" i="6" s="1"/>
  <c r="AH219" i="6"/>
  <c r="AY219" i="6" s="1"/>
  <c r="AG219" i="6"/>
  <c r="AF219" i="6"/>
  <c r="BL218" i="6"/>
  <c r="BK218" i="6"/>
  <c r="BH218" i="6"/>
  <c r="BG218" i="6"/>
  <c r="BC218" i="6"/>
  <c r="BB218" i="6"/>
  <c r="AY218" i="6"/>
  <c r="AX218" i="6"/>
  <c r="AU218" i="6"/>
  <c r="AT218" i="6"/>
  <c r="AS218" i="6"/>
  <c r="BJ218" i="6" s="1"/>
  <c r="AR218" i="6"/>
  <c r="BI218" i="6" s="1"/>
  <c r="BP218" i="6" s="1"/>
  <c r="AQ218" i="6"/>
  <c r="AP218" i="6"/>
  <c r="AO218" i="6"/>
  <c r="BF218" i="6" s="1"/>
  <c r="AN218" i="6"/>
  <c r="BE218" i="6" s="1"/>
  <c r="AL218" i="6"/>
  <c r="AK218" i="6"/>
  <c r="AJ218" i="6"/>
  <c r="BA218" i="6" s="1"/>
  <c r="AI218" i="6"/>
  <c r="AZ218" i="6" s="1"/>
  <c r="AH218" i="6"/>
  <c r="AG218" i="6"/>
  <c r="AF218" i="6"/>
  <c r="AW218" i="6" s="1"/>
  <c r="BI217" i="6"/>
  <c r="BP217" i="6" s="1"/>
  <c r="BH217" i="6"/>
  <c r="BF217" i="6"/>
  <c r="BE217" i="6"/>
  <c r="BA217" i="6"/>
  <c r="AZ217" i="6"/>
  <c r="AW217" i="6"/>
  <c r="AU217" i="6"/>
  <c r="BL217" i="6" s="1"/>
  <c r="AT217" i="6"/>
  <c r="AS217" i="6"/>
  <c r="AR217" i="6"/>
  <c r="AQ217" i="6"/>
  <c r="AP217" i="6"/>
  <c r="BG217" i="6" s="1"/>
  <c r="AO217" i="6"/>
  <c r="AN217" i="6"/>
  <c r="AL217" i="6"/>
  <c r="BC217" i="6" s="1"/>
  <c r="AK217" i="6"/>
  <c r="BB217" i="6" s="1"/>
  <c r="AJ217" i="6"/>
  <c r="AI217" i="6"/>
  <c r="AH217" i="6"/>
  <c r="AY217" i="6" s="1"/>
  <c r="AG217" i="6"/>
  <c r="AX217" i="6" s="1"/>
  <c r="AF217" i="6"/>
  <c r="BK216" i="6"/>
  <c r="BH216" i="6"/>
  <c r="BG216" i="6"/>
  <c r="BF216" i="6"/>
  <c r="BC216" i="6"/>
  <c r="BB216" i="6"/>
  <c r="BA216" i="6"/>
  <c r="AY216" i="6"/>
  <c r="AX216" i="6"/>
  <c r="AW216" i="6"/>
  <c r="AU216" i="6"/>
  <c r="AT216" i="6"/>
  <c r="AS216" i="6"/>
  <c r="BJ216" i="6" s="1"/>
  <c r="AR216" i="6"/>
  <c r="BI216" i="6" s="1"/>
  <c r="AQ216" i="6"/>
  <c r="AP216" i="6"/>
  <c r="AO216" i="6"/>
  <c r="AN216" i="6"/>
  <c r="BE216" i="6" s="1"/>
  <c r="AL216" i="6"/>
  <c r="AK216" i="6"/>
  <c r="AJ216" i="6"/>
  <c r="AI216" i="6"/>
  <c r="AZ216" i="6" s="1"/>
  <c r="AH216" i="6"/>
  <c r="AG216" i="6"/>
  <c r="AF216" i="6"/>
  <c r="BJ215" i="6"/>
  <c r="BI215" i="6"/>
  <c r="BF215" i="6"/>
  <c r="BE215" i="6"/>
  <c r="BC215" i="6"/>
  <c r="BA215" i="6"/>
  <c r="AZ215" i="6"/>
  <c r="AY215" i="6"/>
  <c r="AW215" i="6"/>
  <c r="AU215" i="6"/>
  <c r="AT215" i="6"/>
  <c r="BK215" i="6" s="1"/>
  <c r="AS215" i="6"/>
  <c r="AR215" i="6"/>
  <c r="AQ215" i="6"/>
  <c r="BH215" i="6" s="1"/>
  <c r="AP215" i="6"/>
  <c r="BG215" i="6" s="1"/>
  <c r="AO215" i="6"/>
  <c r="AN215" i="6"/>
  <c r="AL215" i="6"/>
  <c r="AK215" i="6"/>
  <c r="BB215" i="6" s="1"/>
  <c r="AJ215" i="6"/>
  <c r="AI215" i="6"/>
  <c r="AH215" i="6"/>
  <c r="AG215" i="6"/>
  <c r="AX215" i="6" s="1"/>
  <c r="AF215" i="6"/>
  <c r="BL214" i="6"/>
  <c r="BK214" i="6"/>
  <c r="BH214" i="6"/>
  <c r="BG214" i="6"/>
  <c r="BC214" i="6"/>
  <c r="BB214" i="6"/>
  <c r="BA214" i="6"/>
  <c r="AY214" i="6"/>
  <c r="AX214" i="6"/>
  <c r="AW214" i="6"/>
  <c r="AU214" i="6"/>
  <c r="AT214" i="6"/>
  <c r="AS214" i="6"/>
  <c r="BJ214" i="6" s="1"/>
  <c r="AR214" i="6"/>
  <c r="BI214" i="6" s="1"/>
  <c r="BP214" i="6" s="1"/>
  <c r="AQ214" i="6"/>
  <c r="AP214" i="6"/>
  <c r="AO214" i="6"/>
  <c r="BF214" i="6" s="1"/>
  <c r="AN214" i="6"/>
  <c r="BE214" i="6" s="1"/>
  <c r="AL214" i="6"/>
  <c r="AK214" i="6"/>
  <c r="AJ214" i="6"/>
  <c r="AI214" i="6"/>
  <c r="AZ214" i="6" s="1"/>
  <c r="AH214" i="6"/>
  <c r="AG214" i="6"/>
  <c r="AF214" i="6"/>
  <c r="BL213" i="6"/>
  <c r="BJ213" i="6"/>
  <c r="BI213" i="6"/>
  <c r="BF213" i="6"/>
  <c r="BE213" i="6"/>
  <c r="BA213" i="6"/>
  <c r="AZ213" i="6"/>
  <c r="AY213" i="6"/>
  <c r="AW213" i="6"/>
  <c r="AU213" i="6"/>
  <c r="AT213" i="6"/>
  <c r="AS213" i="6"/>
  <c r="AR213" i="6"/>
  <c r="AQ213" i="6"/>
  <c r="BH213" i="6" s="1"/>
  <c r="AP213" i="6"/>
  <c r="BG213" i="6" s="1"/>
  <c r="AO213" i="6"/>
  <c r="AN213" i="6"/>
  <c r="AL213" i="6"/>
  <c r="BC213" i="6" s="1"/>
  <c r="AK213" i="6"/>
  <c r="BB213" i="6" s="1"/>
  <c r="AJ213" i="6"/>
  <c r="AI213" i="6"/>
  <c r="AH213" i="6"/>
  <c r="AG213" i="6"/>
  <c r="AX213" i="6" s="1"/>
  <c r="AF213" i="6"/>
  <c r="BL212" i="6"/>
  <c r="BH212" i="6"/>
  <c r="BG212" i="6"/>
  <c r="BC212" i="6"/>
  <c r="BB212" i="6"/>
  <c r="AY212" i="6"/>
  <c r="AX212" i="6"/>
  <c r="AW212" i="6"/>
  <c r="AU212" i="6"/>
  <c r="AT212" i="6"/>
  <c r="AS212" i="6"/>
  <c r="BJ212" i="6" s="1"/>
  <c r="AR212" i="6"/>
  <c r="BI212" i="6" s="1"/>
  <c r="AQ212" i="6"/>
  <c r="AP212" i="6"/>
  <c r="AO212" i="6"/>
  <c r="BF212" i="6" s="1"/>
  <c r="AN212" i="6"/>
  <c r="BE212" i="6" s="1"/>
  <c r="AL212" i="6"/>
  <c r="AK212" i="6"/>
  <c r="AJ212" i="6"/>
  <c r="BA212" i="6" s="1"/>
  <c r="AI212" i="6"/>
  <c r="AZ212" i="6" s="1"/>
  <c r="AH212" i="6"/>
  <c r="AG212" i="6"/>
  <c r="AF212" i="6"/>
  <c r="BL211" i="6"/>
  <c r="BI211" i="6"/>
  <c r="BP211" i="6" s="1"/>
  <c r="BF211" i="6"/>
  <c r="BE211" i="6"/>
  <c r="BA211" i="6"/>
  <c r="AZ211" i="6"/>
  <c r="AW211" i="6"/>
  <c r="AU211" i="6"/>
  <c r="AT211" i="6"/>
  <c r="AS211" i="6"/>
  <c r="AR211" i="6"/>
  <c r="AQ211" i="6"/>
  <c r="BH211" i="6" s="1"/>
  <c r="AP211" i="6"/>
  <c r="BG211" i="6" s="1"/>
  <c r="AO211" i="6"/>
  <c r="AN211" i="6"/>
  <c r="AL211" i="6"/>
  <c r="BC211" i="6" s="1"/>
  <c r="AK211" i="6"/>
  <c r="BB211" i="6" s="1"/>
  <c r="AJ211" i="6"/>
  <c r="AI211" i="6"/>
  <c r="AH211" i="6"/>
  <c r="AY211" i="6" s="1"/>
  <c r="AG211" i="6"/>
  <c r="AX211" i="6" s="1"/>
  <c r="AF211" i="6"/>
  <c r="BL210" i="6"/>
  <c r="BH210" i="6"/>
  <c r="BG210" i="6"/>
  <c r="BC210" i="6"/>
  <c r="BB210" i="6"/>
  <c r="AY210" i="6"/>
  <c r="AX210" i="6"/>
  <c r="AU210" i="6"/>
  <c r="AT210" i="6"/>
  <c r="AS210" i="6"/>
  <c r="AR210" i="6"/>
  <c r="BI210" i="6" s="1"/>
  <c r="AQ210" i="6"/>
  <c r="AP210" i="6"/>
  <c r="AO210" i="6"/>
  <c r="BF210" i="6" s="1"/>
  <c r="AN210" i="6"/>
  <c r="BE210" i="6" s="1"/>
  <c r="AL210" i="6"/>
  <c r="AK210" i="6"/>
  <c r="AJ210" i="6"/>
  <c r="BA210" i="6" s="1"/>
  <c r="AI210" i="6"/>
  <c r="AZ210" i="6" s="1"/>
  <c r="AH210" i="6"/>
  <c r="AG210" i="6"/>
  <c r="AF210" i="6"/>
  <c r="AW210" i="6" s="1"/>
  <c r="BH209" i="6"/>
  <c r="BF209" i="6"/>
  <c r="BE209" i="6"/>
  <c r="BA209" i="6"/>
  <c r="AZ209" i="6"/>
  <c r="AW209" i="6"/>
  <c r="AU209" i="6"/>
  <c r="BL209" i="6" s="1"/>
  <c r="BP209" i="6" s="1"/>
  <c r="AT209" i="6"/>
  <c r="AS209" i="6"/>
  <c r="AR209" i="6"/>
  <c r="AQ209" i="6"/>
  <c r="AP209" i="6"/>
  <c r="BG209" i="6" s="1"/>
  <c r="AO209" i="6"/>
  <c r="AN209" i="6"/>
  <c r="AL209" i="6"/>
  <c r="BC209" i="6" s="1"/>
  <c r="AK209" i="6"/>
  <c r="BB209" i="6" s="1"/>
  <c r="AJ209" i="6"/>
  <c r="AI209" i="6"/>
  <c r="AH209" i="6"/>
  <c r="AY209" i="6" s="1"/>
  <c r="AG209" i="6"/>
  <c r="AX209" i="6" s="1"/>
  <c r="AF209" i="6"/>
  <c r="BL208" i="6"/>
  <c r="BH208" i="6"/>
  <c r="BG208" i="6"/>
  <c r="BF208" i="6"/>
  <c r="BC208" i="6"/>
  <c r="BB208" i="6"/>
  <c r="BA208" i="6"/>
  <c r="AY208" i="6"/>
  <c r="AX208" i="6"/>
  <c r="AU208" i="6"/>
  <c r="AT208" i="6"/>
  <c r="AS208" i="6"/>
  <c r="AR208" i="6"/>
  <c r="BI208" i="6" s="1"/>
  <c r="BP208" i="6" s="1"/>
  <c r="AQ208" i="6"/>
  <c r="AP208" i="6"/>
  <c r="AO208" i="6"/>
  <c r="AN208" i="6"/>
  <c r="BE208" i="6" s="1"/>
  <c r="AL208" i="6"/>
  <c r="AK208" i="6"/>
  <c r="AJ208" i="6"/>
  <c r="AI208" i="6"/>
  <c r="AZ208" i="6" s="1"/>
  <c r="AH208" i="6"/>
  <c r="AG208" i="6"/>
  <c r="AF208" i="6"/>
  <c r="AW208" i="6" s="1"/>
  <c r="BI207" i="6"/>
  <c r="BF207" i="6"/>
  <c r="BE207" i="6"/>
  <c r="BC207" i="6"/>
  <c r="BA207" i="6"/>
  <c r="AZ207" i="6"/>
  <c r="AY207" i="6"/>
  <c r="AW207" i="6"/>
  <c r="AU207" i="6"/>
  <c r="BL207" i="6" s="1"/>
  <c r="AT207" i="6"/>
  <c r="AS207" i="6"/>
  <c r="AR207" i="6"/>
  <c r="AQ207" i="6"/>
  <c r="BH207" i="6" s="1"/>
  <c r="AP207" i="6"/>
  <c r="BG207" i="6" s="1"/>
  <c r="AO207" i="6"/>
  <c r="AN207" i="6"/>
  <c r="AL207" i="6"/>
  <c r="AK207" i="6"/>
  <c r="BB207" i="6" s="1"/>
  <c r="AJ207" i="6"/>
  <c r="AI207" i="6"/>
  <c r="AH207" i="6"/>
  <c r="AG207" i="6"/>
  <c r="AX207" i="6" s="1"/>
  <c r="AF207" i="6"/>
  <c r="BL206" i="6"/>
  <c r="BH206" i="6"/>
  <c r="BG206" i="6"/>
  <c r="BC206" i="6"/>
  <c r="BB206" i="6"/>
  <c r="BA206" i="6"/>
  <c r="AY206" i="6"/>
  <c r="AX206" i="6"/>
  <c r="AW206" i="6"/>
  <c r="AU206" i="6"/>
  <c r="AT206" i="6"/>
  <c r="AS206" i="6"/>
  <c r="AR206" i="6"/>
  <c r="BI206" i="6" s="1"/>
  <c r="BP206" i="6" s="1"/>
  <c r="AQ206" i="6"/>
  <c r="AP206" i="6"/>
  <c r="AO206" i="6"/>
  <c r="BF206" i="6" s="1"/>
  <c r="AN206" i="6"/>
  <c r="BE206" i="6" s="1"/>
  <c r="AL206" i="6"/>
  <c r="AK206" i="6"/>
  <c r="AJ206" i="6"/>
  <c r="AI206" i="6"/>
  <c r="AZ206" i="6" s="1"/>
  <c r="AH206" i="6"/>
  <c r="AG206" i="6"/>
  <c r="AF206" i="6"/>
  <c r="BL205" i="6"/>
  <c r="BI205" i="6"/>
  <c r="BP205" i="6" s="1"/>
  <c r="BF205" i="6"/>
  <c r="BE205" i="6"/>
  <c r="BA205" i="6"/>
  <c r="AZ205" i="6"/>
  <c r="AY205" i="6"/>
  <c r="AW205" i="6"/>
  <c r="AU205" i="6"/>
  <c r="AT205" i="6"/>
  <c r="AS205" i="6"/>
  <c r="AR205" i="6"/>
  <c r="AQ205" i="6"/>
  <c r="BH205" i="6" s="1"/>
  <c r="AP205" i="6"/>
  <c r="BG205" i="6" s="1"/>
  <c r="AO205" i="6"/>
  <c r="AN205" i="6"/>
  <c r="AL205" i="6"/>
  <c r="BC205" i="6" s="1"/>
  <c r="AK205" i="6"/>
  <c r="BB205" i="6" s="1"/>
  <c r="AJ205" i="6"/>
  <c r="AI205" i="6"/>
  <c r="AH205" i="6"/>
  <c r="AG205" i="6"/>
  <c r="AX205" i="6" s="1"/>
  <c r="AF205" i="6"/>
  <c r="BL204" i="6"/>
  <c r="BH204" i="6"/>
  <c r="BG204" i="6"/>
  <c r="BC204" i="6"/>
  <c r="BB204" i="6"/>
  <c r="AY204" i="6"/>
  <c r="AX204" i="6"/>
  <c r="AW204" i="6"/>
  <c r="AU204" i="6"/>
  <c r="AT204" i="6"/>
  <c r="AS204" i="6"/>
  <c r="AR204" i="6"/>
  <c r="BI204" i="6" s="1"/>
  <c r="BP204" i="6" s="1"/>
  <c r="AQ204" i="6"/>
  <c r="AP204" i="6"/>
  <c r="AO204" i="6"/>
  <c r="BF204" i="6" s="1"/>
  <c r="AN204" i="6"/>
  <c r="BE204" i="6" s="1"/>
  <c r="AL204" i="6"/>
  <c r="AK204" i="6"/>
  <c r="AJ204" i="6"/>
  <c r="BA204" i="6" s="1"/>
  <c r="AI204" i="6"/>
  <c r="AZ204" i="6" s="1"/>
  <c r="AH204" i="6"/>
  <c r="AG204" i="6"/>
  <c r="AF204" i="6"/>
  <c r="BL203" i="6"/>
  <c r="BI203" i="6"/>
  <c r="BF203" i="6"/>
  <c r="BE203" i="6"/>
  <c r="BA203" i="6"/>
  <c r="AZ203" i="6"/>
  <c r="AW203" i="6"/>
  <c r="AU203" i="6"/>
  <c r="AT203" i="6"/>
  <c r="AS203" i="6"/>
  <c r="AR203" i="6"/>
  <c r="AQ203" i="6"/>
  <c r="BH203" i="6" s="1"/>
  <c r="AP203" i="6"/>
  <c r="BG203" i="6" s="1"/>
  <c r="AO203" i="6"/>
  <c r="AN203" i="6"/>
  <c r="AL203" i="6"/>
  <c r="BC203" i="6" s="1"/>
  <c r="AK203" i="6"/>
  <c r="BB203" i="6" s="1"/>
  <c r="AJ203" i="6"/>
  <c r="AI203" i="6"/>
  <c r="AH203" i="6"/>
  <c r="AY203" i="6" s="1"/>
  <c r="AG203" i="6"/>
  <c r="AX203" i="6" s="1"/>
  <c r="AF203" i="6"/>
  <c r="BL202" i="6"/>
  <c r="BH202" i="6"/>
  <c r="BG202" i="6"/>
  <c r="BC202" i="6"/>
  <c r="BB202" i="6"/>
  <c r="AY202" i="6"/>
  <c r="AX202" i="6"/>
  <c r="AU202" i="6"/>
  <c r="AT202" i="6"/>
  <c r="AS202" i="6"/>
  <c r="AR202" i="6"/>
  <c r="BI202" i="6" s="1"/>
  <c r="BP202" i="6" s="1"/>
  <c r="AQ202" i="6"/>
  <c r="AP202" i="6"/>
  <c r="AO202" i="6"/>
  <c r="BF202" i="6" s="1"/>
  <c r="AN202" i="6"/>
  <c r="BE202" i="6" s="1"/>
  <c r="AL202" i="6"/>
  <c r="AK202" i="6"/>
  <c r="AJ202" i="6"/>
  <c r="BA202" i="6" s="1"/>
  <c r="AI202" i="6"/>
  <c r="AZ202" i="6" s="1"/>
  <c r="AH202" i="6"/>
  <c r="AG202" i="6"/>
  <c r="AF202" i="6"/>
  <c r="AW202" i="6" s="1"/>
  <c r="BJ201" i="6"/>
  <c r="BI201" i="6"/>
  <c r="BH201" i="6"/>
  <c r="BF201" i="6"/>
  <c r="BE201" i="6"/>
  <c r="BA201" i="6"/>
  <c r="AZ201" i="6"/>
  <c r="AW201" i="6"/>
  <c r="AU201" i="6"/>
  <c r="BL201" i="6" s="1"/>
  <c r="AT201" i="6"/>
  <c r="AS201" i="6"/>
  <c r="AR201" i="6"/>
  <c r="AQ201" i="6"/>
  <c r="AP201" i="6"/>
  <c r="BG201" i="6" s="1"/>
  <c r="AO201" i="6"/>
  <c r="AN201" i="6"/>
  <c r="AL201" i="6"/>
  <c r="BC201" i="6" s="1"/>
  <c r="AK201" i="6"/>
  <c r="BB201" i="6" s="1"/>
  <c r="AJ201" i="6"/>
  <c r="AI201" i="6"/>
  <c r="AH201" i="6"/>
  <c r="AY201" i="6" s="1"/>
  <c r="AG201" i="6"/>
  <c r="AX201" i="6" s="1"/>
  <c r="AF201" i="6"/>
  <c r="BL200" i="6"/>
  <c r="BH200" i="6"/>
  <c r="BG200" i="6"/>
  <c r="BF200" i="6"/>
  <c r="BC200" i="6"/>
  <c r="BB200" i="6"/>
  <c r="BA200" i="6"/>
  <c r="AY200" i="6"/>
  <c r="AX200" i="6"/>
  <c r="AW200" i="6"/>
  <c r="AU200" i="6"/>
  <c r="AT200" i="6"/>
  <c r="AS200" i="6"/>
  <c r="AR200" i="6"/>
  <c r="BI200" i="6" s="1"/>
  <c r="AQ200" i="6"/>
  <c r="AP200" i="6"/>
  <c r="AO200" i="6"/>
  <c r="AN200" i="6"/>
  <c r="BE200" i="6" s="1"/>
  <c r="AL200" i="6"/>
  <c r="AK200" i="6"/>
  <c r="AJ200" i="6"/>
  <c r="AI200" i="6"/>
  <c r="AZ200" i="6" s="1"/>
  <c r="AH200" i="6"/>
  <c r="AG200" i="6"/>
  <c r="AF200" i="6"/>
  <c r="BL199" i="6"/>
  <c r="BJ199" i="6"/>
  <c r="BI199" i="6"/>
  <c r="BF199" i="6"/>
  <c r="BE199" i="6"/>
  <c r="BC199" i="6"/>
  <c r="BA199" i="6"/>
  <c r="AZ199" i="6"/>
  <c r="AY199" i="6"/>
  <c r="AW199" i="6"/>
  <c r="AU199" i="6"/>
  <c r="AT199" i="6"/>
  <c r="AS199" i="6"/>
  <c r="AR199" i="6"/>
  <c r="AQ199" i="6"/>
  <c r="BH199" i="6" s="1"/>
  <c r="AP199" i="6"/>
  <c r="BG199" i="6" s="1"/>
  <c r="AO199" i="6"/>
  <c r="AN199" i="6"/>
  <c r="AL199" i="6"/>
  <c r="AK199" i="6"/>
  <c r="BB199" i="6" s="1"/>
  <c r="AJ199" i="6"/>
  <c r="AI199" i="6"/>
  <c r="AH199" i="6"/>
  <c r="AG199" i="6"/>
  <c r="AX199" i="6" s="1"/>
  <c r="AF199" i="6"/>
  <c r="BL198" i="6"/>
  <c r="BH198" i="6"/>
  <c r="BG198" i="6"/>
  <c r="BC198" i="6"/>
  <c r="BB198" i="6"/>
  <c r="BA198" i="6"/>
  <c r="AY198" i="6"/>
  <c r="AX198" i="6"/>
  <c r="AW198" i="6"/>
  <c r="AU198" i="6"/>
  <c r="AT198" i="6"/>
  <c r="AS198" i="6"/>
  <c r="BJ198" i="6" s="1"/>
  <c r="AR198" i="6"/>
  <c r="BI198" i="6" s="1"/>
  <c r="AQ198" i="6"/>
  <c r="AP198" i="6"/>
  <c r="AO198" i="6"/>
  <c r="BF198" i="6" s="1"/>
  <c r="AN198" i="6"/>
  <c r="BE198" i="6" s="1"/>
  <c r="AL198" i="6"/>
  <c r="AK198" i="6"/>
  <c r="AJ198" i="6"/>
  <c r="AI198" i="6"/>
  <c r="AZ198" i="6" s="1"/>
  <c r="AH198" i="6"/>
  <c r="AG198" i="6"/>
  <c r="AF198" i="6"/>
  <c r="BL197" i="6"/>
  <c r="BI197" i="6"/>
  <c r="BP197" i="6" s="1"/>
  <c r="BF197" i="6"/>
  <c r="BE197" i="6"/>
  <c r="BA197" i="6"/>
  <c r="AZ197" i="6"/>
  <c r="AY197" i="6"/>
  <c r="AW197" i="6"/>
  <c r="AU197" i="6"/>
  <c r="AT197" i="6"/>
  <c r="AS197" i="6"/>
  <c r="AR197" i="6"/>
  <c r="AQ197" i="6"/>
  <c r="BH197" i="6" s="1"/>
  <c r="AP197" i="6"/>
  <c r="BG197" i="6" s="1"/>
  <c r="AO197" i="6"/>
  <c r="AN197" i="6"/>
  <c r="AL197" i="6"/>
  <c r="BC197" i="6" s="1"/>
  <c r="AK197" i="6"/>
  <c r="BB197" i="6" s="1"/>
  <c r="AJ197" i="6"/>
  <c r="AI197" i="6"/>
  <c r="AH197" i="6"/>
  <c r="AG197" i="6"/>
  <c r="AX197" i="6" s="1"/>
  <c r="AF197" i="6"/>
  <c r="BL196" i="6"/>
  <c r="BH196" i="6"/>
  <c r="BC196" i="6"/>
  <c r="BB196" i="6"/>
  <c r="AY196" i="6"/>
  <c r="AX196" i="6"/>
  <c r="AW196" i="6"/>
  <c r="AU196" i="6"/>
  <c r="AT196" i="6"/>
  <c r="AS196" i="6"/>
  <c r="BJ196" i="6" s="1"/>
  <c r="AR196" i="6"/>
  <c r="BI196" i="6" s="1"/>
  <c r="AQ196" i="6"/>
  <c r="AP196" i="6"/>
  <c r="BG196" i="6" s="1"/>
  <c r="AO196" i="6"/>
  <c r="BF196" i="6" s="1"/>
  <c r="AN196" i="6"/>
  <c r="BE196" i="6" s="1"/>
  <c r="AL196" i="6"/>
  <c r="AK196" i="6"/>
  <c r="AJ196" i="6"/>
  <c r="BA196" i="6" s="1"/>
  <c r="AI196" i="6"/>
  <c r="AZ196" i="6" s="1"/>
  <c r="AH196" i="6"/>
  <c r="AG196" i="6"/>
  <c r="AF196" i="6"/>
  <c r="BL195" i="6"/>
  <c r="BJ195" i="6"/>
  <c r="BF195" i="6"/>
  <c r="BA195" i="6"/>
  <c r="AZ195" i="6"/>
  <c r="AW195" i="6"/>
  <c r="AU195" i="6"/>
  <c r="AT195" i="6"/>
  <c r="BK195" i="6" s="1"/>
  <c r="AS195" i="6"/>
  <c r="AR195" i="6"/>
  <c r="BI195" i="6" s="1"/>
  <c r="BP195" i="6" s="1"/>
  <c r="AQ195" i="6"/>
  <c r="BH195" i="6" s="1"/>
  <c r="AP195" i="6"/>
  <c r="BG195" i="6" s="1"/>
  <c r="AO195" i="6"/>
  <c r="AN195" i="6"/>
  <c r="BE195" i="6" s="1"/>
  <c r="AL195" i="6"/>
  <c r="BC195" i="6" s="1"/>
  <c r="AK195" i="6"/>
  <c r="BB195" i="6" s="1"/>
  <c r="AJ195" i="6"/>
  <c r="AI195" i="6"/>
  <c r="AH195" i="6"/>
  <c r="AY195" i="6" s="1"/>
  <c r="AG195" i="6"/>
  <c r="AX195" i="6" s="1"/>
  <c r="AF195" i="6"/>
  <c r="BL194" i="6"/>
  <c r="BH194" i="6"/>
  <c r="BC194" i="6"/>
  <c r="AY194" i="6"/>
  <c r="AX194" i="6"/>
  <c r="AU194" i="6"/>
  <c r="AT194" i="6"/>
  <c r="AS194" i="6"/>
  <c r="AR194" i="6"/>
  <c r="BI194" i="6" s="1"/>
  <c r="BP194" i="6" s="1"/>
  <c r="AQ194" i="6"/>
  <c r="AP194" i="6"/>
  <c r="BG194" i="6" s="1"/>
  <c r="AO194" i="6"/>
  <c r="BF194" i="6" s="1"/>
  <c r="AN194" i="6"/>
  <c r="BE194" i="6" s="1"/>
  <c r="AL194" i="6"/>
  <c r="AK194" i="6"/>
  <c r="BB194" i="6" s="1"/>
  <c r="AJ194" i="6"/>
  <c r="BA194" i="6" s="1"/>
  <c r="AI194" i="6"/>
  <c r="AZ194" i="6" s="1"/>
  <c r="AH194" i="6"/>
  <c r="AG194" i="6"/>
  <c r="AF194" i="6"/>
  <c r="AW194" i="6" s="1"/>
  <c r="BJ193" i="6"/>
  <c r="BF193" i="6"/>
  <c r="BA193" i="6"/>
  <c r="AW193" i="6"/>
  <c r="AU193" i="6"/>
  <c r="BL193" i="6" s="1"/>
  <c r="AT193" i="6"/>
  <c r="AS193" i="6"/>
  <c r="AR193" i="6"/>
  <c r="BI193" i="6" s="1"/>
  <c r="AQ193" i="6"/>
  <c r="BH193" i="6" s="1"/>
  <c r="AP193" i="6"/>
  <c r="BG193" i="6" s="1"/>
  <c r="AO193" i="6"/>
  <c r="AN193" i="6"/>
  <c r="BE193" i="6" s="1"/>
  <c r="AL193" i="6"/>
  <c r="BC193" i="6" s="1"/>
  <c r="AK193" i="6"/>
  <c r="BB193" i="6" s="1"/>
  <c r="AJ193" i="6"/>
  <c r="AI193" i="6"/>
  <c r="AZ193" i="6" s="1"/>
  <c r="AH193" i="6"/>
  <c r="AY193" i="6" s="1"/>
  <c r="AG193" i="6"/>
  <c r="AX193" i="6" s="1"/>
  <c r="AF193" i="6"/>
  <c r="BL192" i="6"/>
  <c r="BH192" i="6"/>
  <c r="BF192" i="6"/>
  <c r="BC192" i="6"/>
  <c r="BA192" i="6"/>
  <c r="AY192" i="6"/>
  <c r="AW192" i="6"/>
  <c r="AU192" i="6"/>
  <c r="AT192" i="6"/>
  <c r="BK192" i="6" s="1"/>
  <c r="BP192" i="6" s="1"/>
  <c r="AS192" i="6"/>
  <c r="AR192" i="6"/>
  <c r="AQ192" i="6"/>
  <c r="AP192" i="6"/>
  <c r="BG192" i="6" s="1"/>
  <c r="AO192" i="6"/>
  <c r="AN192" i="6"/>
  <c r="BE192" i="6" s="1"/>
  <c r="AL192" i="6"/>
  <c r="AK192" i="6"/>
  <c r="BB192" i="6" s="1"/>
  <c r="AJ192" i="6"/>
  <c r="AI192" i="6"/>
  <c r="AZ192" i="6" s="1"/>
  <c r="AH192" i="6"/>
  <c r="AG192" i="6"/>
  <c r="AX192" i="6" s="1"/>
  <c r="AF192" i="6"/>
  <c r="BL191" i="6"/>
  <c r="BF191" i="6"/>
  <c r="BC191" i="6"/>
  <c r="BA191" i="6"/>
  <c r="AY191" i="6"/>
  <c r="AW191" i="6"/>
  <c r="AU191" i="6"/>
  <c r="AT191" i="6"/>
  <c r="BK191" i="6" s="1"/>
  <c r="BP191" i="6" s="1"/>
  <c r="AS191" i="6"/>
  <c r="AR191" i="6"/>
  <c r="AQ191" i="6"/>
  <c r="BH191" i="6" s="1"/>
  <c r="AP191" i="6"/>
  <c r="BG191" i="6" s="1"/>
  <c r="AO191" i="6"/>
  <c r="AN191" i="6"/>
  <c r="BE191" i="6" s="1"/>
  <c r="AL191" i="6"/>
  <c r="AK191" i="6"/>
  <c r="BB191" i="6" s="1"/>
  <c r="AJ191" i="6"/>
  <c r="AI191" i="6"/>
  <c r="AZ191" i="6" s="1"/>
  <c r="AH191" i="6"/>
  <c r="AG191" i="6"/>
  <c r="AX191" i="6" s="1"/>
  <c r="AF191" i="6"/>
  <c r="BL190" i="6"/>
  <c r="BP190" i="6" s="1"/>
  <c r="BH190" i="6"/>
  <c r="BG190" i="6"/>
  <c r="BC190" i="6"/>
  <c r="BB190" i="6"/>
  <c r="BA190" i="6"/>
  <c r="AY190" i="6"/>
  <c r="AX190" i="6"/>
  <c r="AW190" i="6"/>
  <c r="AU190" i="6"/>
  <c r="AT190" i="6"/>
  <c r="AS190" i="6"/>
  <c r="AR190" i="6"/>
  <c r="AQ190" i="6"/>
  <c r="AP190" i="6"/>
  <c r="AO190" i="6"/>
  <c r="BF190" i="6" s="1"/>
  <c r="AN190" i="6"/>
  <c r="BE190" i="6" s="1"/>
  <c r="AL190" i="6"/>
  <c r="AK190" i="6"/>
  <c r="AJ190" i="6"/>
  <c r="AI190" i="6"/>
  <c r="AZ190" i="6" s="1"/>
  <c r="AH190" i="6"/>
  <c r="AG190" i="6"/>
  <c r="AF190" i="6"/>
  <c r="BL189" i="6"/>
  <c r="BF189" i="6"/>
  <c r="BE189" i="6"/>
  <c r="BA189" i="6"/>
  <c r="AZ189" i="6"/>
  <c r="AY189" i="6"/>
  <c r="AW189" i="6"/>
  <c r="AU189" i="6"/>
  <c r="AT189" i="6"/>
  <c r="BK189" i="6" s="1"/>
  <c r="AS189" i="6"/>
  <c r="AR189" i="6"/>
  <c r="BI189" i="6" s="1"/>
  <c r="BP189" i="6" s="1"/>
  <c r="AQ189" i="6"/>
  <c r="BH189" i="6" s="1"/>
  <c r="AP189" i="6"/>
  <c r="BG189" i="6" s="1"/>
  <c r="AO189" i="6"/>
  <c r="AN189" i="6"/>
  <c r="AL189" i="6"/>
  <c r="BC189" i="6" s="1"/>
  <c r="AK189" i="6"/>
  <c r="BB189" i="6" s="1"/>
  <c r="AJ189" i="6"/>
  <c r="AI189" i="6"/>
  <c r="AH189" i="6"/>
  <c r="AG189" i="6"/>
  <c r="AX189" i="6" s="1"/>
  <c r="AF189" i="6"/>
  <c r="BL188" i="6"/>
  <c r="BP188" i="6" s="1"/>
  <c r="BH188" i="6"/>
  <c r="BC188" i="6"/>
  <c r="BB188" i="6"/>
  <c r="AY188" i="6"/>
  <c r="AX188" i="6"/>
  <c r="AW188" i="6"/>
  <c r="AU188" i="6"/>
  <c r="AT188" i="6"/>
  <c r="AS188" i="6"/>
  <c r="AR188" i="6"/>
  <c r="AQ188" i="6"/>
  <c r="AP188" i="6"/>
  <c r="BG188" i="6" s="1"/>
  <c r="AO188" i="6"/>
  <c r="BF188" i="6" s="1"/>
  <c r="AN188" i="6"/>
  <c r="BE188" i="6" s="1"/>
  <c r="AL188" i="6"/>
  <c r="AK188" i="6"/>
  <c r="AJ188" i="6"/>
  <c r="BA188" i="6" s="1"/>
  <c r="AI188" i="6"/>
  <c r="AZ188" i="6" s="1"/>
  <c r="AH188" i="6"/>
  <c r="AG188" i="6"/>
  <c r="AF188" i="6"/>
  <c r="BL187" i="6"/>
  <c r="BJ187" i="6"/>
  <c r="BF187" i="6"/>
  <c r="BA187" i="6"/>
  <c r="AZ187" i="6"/>
  <c r="AW187" i="6"/>
  <c r="AU187" i="6"/>
  <c r="AT187" i="6"/>
  <c r="BK187" i="6" s="1"/>
  <c r="AS187" i="6"/>
  <c r="AR187" i="6"/>
  <c r="BI187" i="6" s="1"/>
  <c r="AQ187" i="6"/>
  <c r="BH187" i="6" s="1"/>
  <c r="AP187" i="6"/>
  <c r="BG187" i="6" s="1"/>
  <c r="AO187" i="6"/>
  <c r="AN187" i="6"/>
  <c r="BE187" i="6" s="1"/>
  <c r="AL187" i="6"/>
  <c r="BC187" i="6" s="1"/>
  <c r="AK187" i="6"/>
  <c r="BB187" i="6" s="1"/>
  <c r="AJ187" i="6"/>
  <c r="AI187" i="6"/>
  <c r="AH187" i="6"/>
  <c r="AY187" i="6" s="1"/>
  <c r="AG187" i="6"/>
  <c r="AX187" i="6" s="1"/>
  <c r="AF187" i="6"/>
  <c r="BH186" i="6"/>
  <c r="BC186" i="6"/>
  <c r="AY186" i="6"/>
  <c r="AX186" i="6"/>
  <c r="AU186" i="6"/>
  <c r="AT186" i="6"/>
  <c r="BK186" i="6" s="1"/>
  <c r="AS186" i="6"/>
  <c r="BJ186" i="6" s="1"/>
  <c r="AR186" i="6"/>
  <c r="BI186" i="6" s="1"/>
  <c r="AQ186" i="6"/>
  <c r="AP186" i="6"/>
  <c r="BG186" i="6" s="1"/>
  <c r="AO186" i="6"/>
  <c r="BF186" i="6" s="1"/>
  <c r="AN186" i="6"/>
  <c r="BE186" i="6" s="1"/>
  <c r="AL186" i="6"/>
  <c r="AK186" i="6"/>
  <c r="BB186" i="6" s="1"/>
  <c r="AJ186" i="6"/>
  <c r="BA186" i="6" s="1"/>
  <c r="AI186" i="6"/>
  <c r="AZ186" i="6" s="1"/>
  <c r="AH186" i="6"/>
  <c r="AG186" i="6"/>
  <c r="AF186" i="6"/>
  <c r="AW186" i="6" s="1"/>
  <c r="BF185" i="6"/>
  <c r="BA185" i="6"/>
  <c r="AW185" i="6"/>
  <c r="AU185" i="6"/>
  <c r="BL185" i="6" s="1"/>
  <c r="AT185" i="6"/>
  <c r="AS185" i="6"/>
  <c r="AR185" i="6"/>
  <c r="BI185" i="6" s="1"/>
  <c r="BP185" i="6" s="1"/>
  <c r="AQ185" i="6"/>
  <c r="BH185" i="6" s="1"/>
  <c r="AP185" i="6"/>
  <c r="BG185" i="6" s="1"/>
  <c r="AO185" i="6"/>
  <c r="AN185" i="6"/>
  <c r="BE185" i="6" s="1"/>
  <c r="AL185" i="6"/>
  <c r="BC185" i="6" s="1"/>
  <c r="AK185" i="6"/>
  <c r="BB185" i="6" s="1"/>
  <c r="AJ185" i="6"/>
  <c r="AI185" i="6"/>
  <c r="AZ185" i="6" s="1"/>
  <c r="AH185" i="6"/>
  <c r="AY185" i="6" s="1"/>
  <c r="AG185" i="6"/>
  <c r="AX185" i="6" s="1"/>
  <c r="AF185" i="6"/>
  <c r="BL184" i="6"/>
  <c r="BH184" i="6"/>
  <c r="BF184" i="6"/>
  <c r="BC184" i="6"/>
  <c r="BA184" i="6"/>
  <c r="AY184" i="6"/>
  <c r="AW184" i="6"/>
  <c r="AU184" i="6"/>
  <c r="AT184" i="6"/>
  <c r="AS184" i="6"/>
  <c r="AR184" i="6"/>
  <c r="BI184" i="6" s="1"/>
  <c r="AQ184" i="6"/>
  <c r="AP184" i="6"/>
  <c r="BG184" i="6" s="1"/>
  <c r="AO184" i="6"/>
  <c r="AN184" i="6"/>
  <c r="BE184" i="6" s="1"/>
  <c r="AL184" i="6"/>
  <c r="AK184" i="6"/>
  <c r="BB184" i="6" s="1"/>
  <c r="AJ184" i="6"/>
  <c r="AI184" i="6"/>
  <c r="AZ184" i="6" s="1"/>
  <c r="AH184" i="6"/>
  <c r="AG184" i="6"/>
  <c r="AX184" i="6" s="1"/>
  <c r="AF184" i="6"/>
  <c r="BL183" i="6"/>
  <c r="BJ183" i="6"/>
  <c r="BI183" i="6"/>
  <c r="BP183" i="6" s="1"/>
  <c r="BF183" i="6"/>
  <c r="BC183" i="6"/>
  <c r="BA183" i="6"/>
  <c r="AY183" i="6"/>
  <c r="AW183" i="6"/>
  <c r="AU183" i="6"/>
  <c r="AT183" i="6"/>
  <c r="BK183" i="6" s="1"/>
  <c r="AS183" i="6"/>
  <c r="AR183" i="6"/>
  <c r="AQ183" i="6"/>
  <c r="BH183" i="6" s="1"/>
  <c r="AP183" i="6"/>
  <c r="BG183" i="6" s="1"/>
  <c r="AO183" i="6"/>
  <c r="AN183" i="6"/>
  <c r="BE183" i="6" s="1"/>
  <c r="AL183" i="6"/>
  <c r="AK183" i="6"/>
  <c r="BB183" i="6" s="1"/>
  <c r="AJ183" i="6"/>
  <c r="AI183" i="6"/>
  <c r="AZ183" i="6" s="1"/>
  <c r="AH183" i="6"/>
  <c r="AG183" i="6"/>
  <c r="AX183" i="6" s="1"/>
  <c r="AF183" i="6"/>
  <c r="BL182" i="6"/>
  <c r="BP182" i="6" s="1"/>
  <c r="BH182" i="6"/>
  <c r="BG182" i="6"/>
  <c r="BC182" i="6"/>
  <c r="BB182" i="6"/>
  <c r="AY182" i="6"/>
  <c r="AX182" i="6"/>
  <c r="AU182" i="6"/>
  <c r="AT182" i="6"/>
  <c r="AS182" i="6"/>
  <c r="AR182" i="6"/>
  <c r="AQ182" i="6"/>
  <c r="AP182" i="6"/>
  <c r="AO182" i="6"/>
  <c r="BF182" i="6" s="1"/>
  <c r="AN182" i="6"/>
  <c r="BE182" i="6" s="1"/>
  <c r="AL182" i="6"/>
  <c r="AK182" i="6"/>
  <c r="AJ182" i="6"/>
  <c r="BA182" i="6" s="1"/>
  <c r="AI182" i="6"/>
  <c r="AZ182" i="6" s="1"/>
  <c r="AH182" i="6"/>
  <c r="AG182" i="6"/>
  <c r="AF182" i="6"/>
  <c r="AW182" i="6" s="1"/>
  <c r="BH181" i="6"/>
  <c r="BF181" i="6"/>
  <c r="BE181" i="6"/>
  <c r="BA181" i="6"/>
  <c r="AZ181" i="6"/>
  <c r="AW181" i="6"/>
  <c r="AU181" i="6"/>
  <c r="BL181" i="6" s="1"/>
  <c r="BP181" i="6" s="1"/>
  <c r="AT181" i="6"/>
  <c r="AS181" i="6"/>
  <c r="AR181" i="6"/>
  <c r="AQ181" i="6"/>
  <c r="AP181" i="6"/>
  <c r="BG181" i="6" s="1"/>
  <c r="AO181" i="6"/>
  <c r="AN181" i="6"/>
  <c r="AL181" i="6"/>
  <c r="BC181" i="6" s="1"/>
  <c r="AK181" i="6"/>
  <c r="BB181" i="6" s="1"/>
  <c r="AJ181" i="6"/>
  <c r="AI181" i="6"/>
  <c r="AH181" i="6"/>
  <c r="AY181" i="6" s="1"/>
  <c r="AG181" i="6"/>
  <c r="AX181" i="6" s="1"/>
  <c r="AF181" i="6"/>
  <c r="BL180" i="6"/>
  <c r="BP180" i="6" s="1"/>
  <c r="BH180" i="6"/>
  <c r="BG180" i="6"/>
  <c r="BF180" i="6"/>
  <c r="BC180" i="6"/>
  <c r="BB180" i="6"/>
  <c r="AY180" i="6"/>
  <c r="AX180" i="6"/>
  <c r="AU180" i="6"/>
  <c r="AT180" i="6"/>
  <c r="AS180" i="6"/>
  <c r="AR180" i="6"/>
  <c r="AQ180" i="6"/>
  <c r="AP180" i="6"/>
  <c r="AO180" i="6"/>
  <c r="AN180" i="6"/>
  <c r="BE180" i="6" s="1"/>
  <c r="AL180" i="6"/>
  <c r="AK180" i="6"/>
  <c r="AJ180" i="6"/>
  <c r="BA180" i="6" s="1"/>
  <c r="AI180" i="6"/>
  <c r="AZ180" i="6" s="1"/>
  <c r="AH180" i="6"/>
  <c r="AG180" i="6"/>
  <c r="AF180" i="6"/>
  <c r="AW180" i="6" s="1"/>
  <c r="BF179" i="6"/>
  <c r="BE179" i="6"/>
  <c r="BC179" i="6"/>
  <c r="BA179" i="6"/>
  <c r="AZ179" i="6"/>
  <c r="AW179" i="6"/>
  <c r="AU179" i="6"/>
  <c r="BL179" i="6" s="1"/>
  <c r="BP179" i="6" s="1"/>
  <c r="AT179" i="6"/>
  <c r="AS179" i="6"/>
  <c r="AR179" i="6"/>
  <c r="AQ179" i="6"/>
  <c r="BH179" i="6" s="1"/>
  <c r="AP179" i="6"/>
  <c r="BG179" i="6" s="1"/>
  <c r="AO179" i="6"/>
  <c r="AN179" i="6"/>
  <c r="AL179" i="6"/>
  <c r="AK179" i="6"/>
  <c r="BB179" i="6" s="1"/>
  <c r="AJ179" i="6"/>
  <c r="AI179" i="6"/>
  <c r="AH179" i="6"/>
  <c r="AY179" i="6" s="1"/>
  <c r="AG179" i="6"/>
  <c r="AX179" i="6" s="1"/>
  <c r="AF179" i="6"/>
  <c r="BL178" i="6"/>
  <c r="BH178" i="6"/>
  <c r="BG178" i="6"/>
  <c r="BF178" i="6"/>
  <c r="BC178" i="6"/>
  <c r="BB178" i="6"/>
  <c r="BA178" i="6"/>
  <c r="AY178" i="6"/>
  <c r="AX178" i="6"/>
  <c r="AU178" i="6"/>
  <c r="AT178" i="6"/>
  <c r="AS178" i="6"/>
  <c r="AR178" i="6"/>
  <c r="BI178" i="6" s="1"/>
  <c r="BP178" i="6" s="1"/>
  <c r="AQ178" i="6"/>
  <c r="AP178" i="6"/>
  <c r="AO178" i="6"/>
  <c r="AN178" i="6"/>
  <c r="BE178" i="6" s="1"/>
  <c r="AL178" i="6"/>
  <c r="AK178" i="6"/>
  <c r="AJ178" i="6"/>
  <c r="AI178" i="6"/>
  <c r="AZ178" i="6" s="1"/>
  <c r="AH178" i="6"/>
  <c r="AG178" i="6"/>
  <c r="AF178" i="6"/>
  <c r="AW178" i="6" s="1"/>
  <c r="BJ177" i="6"/>
  <c r="BI177" i="6"/>
  <c r="BF177" i="6"/>
  <c r="BE177" i="6"/>
  <c r="BC177" i="6"/>
  <c r="BA177" i="6"/>
  <c r="AZ177" i="6"/>
  <c r="AY177" i="6"/>
  <c r="AW177" i="6"/>
  <c r="AU177" i="6"/>
  <c r="BL177" i="6" s="1"/>
  <c r="AT177" i="6"/>
  <c r="AS177" i="6"/>
  <c r="AR177" i="6"/>
  <c r="AQ177" i="6"/>
  <c r="BH177" i="6" s="1"/>
  <c r="AP177" i="6"/>
  <c r="BG177" i="6" s="1"/>
  <c r="AO177" i="6"/>
  <c r="AN177" i="6"/>
  <c r="AL177" i="6"/>
  <c r="AK177" i="6"/>
  <c r="BB177" i="6" s="1"/>
  <c r="AJ177" i="6"/>
  <c r="AI177" i="6"/>
  <c r="AH177" i="6"/>
  <c r="AG177" i="6"/>
  <c r="AX177" i="6" s="1"/>
  <c r="AF177" i="6"/>
  <c r="BL176" i="6"/>
  <c r="BK176" i="6"/>
  <c r="BH176" i="6"/>
  <c r="BG176" i="6"/>
  <c r="BF176" i="6"/>
  <c r="BC176" i="6"/>
  <c r="BB176" i="6"/>
  <c r="BA176" i="6"/>
  <c r="AY176" i="6"/>
  <c r="AX176" i="6"/>
  <c r="AW176" i="6"/>
  <c r="AU176" i="6"/>
  <c r="AT176" i="6"/>
  <c r="AS176" i="6"/>
  <c r="BJ176" i="6" s="1"/>
  <c r="AR176" i="6"/>
  <c r="BI176" i="6" s="1"/>
  <c r="AQ176" i="6"/>
  <c r="AP176" i="6"/>
  <c r="AO176" i="6"/>
  <c r="AN176" i="6"/>
  <c r="BE176" i="6" s="1"/>
  <c r="AL176" i="6"/>
  <c r="AK176" i="6"/>
  <c r="AJ176" i="6"/>
  <c r="AI176" i="6"/>
  <c r="AZ176" i="6" s="1"/>
  <c r="AH176" i="6"/>
  <c r="AG176" i="6"/>
  <c r="AF176" i="6"/>
  <c r="BL175" i="6"/>
  <c r="BI175" i="6"/>
  <c r="BP175" i="6" s="1"/>
  <c r="BF175" i="6"/>
  <c r="BE175" i="6"/>
  <c r="BC175" i="6"/>
  <c r="BA175" i="6"/>
  <c r="AZ175" i="6"/>
  <c r="AY175" i="6"/>
  <c r="AW175" i="6"/>
  <c r="AU175" i="6"/>
  <c r="AT175" i="6"/>
  <c r="AS175" i="6"/>
  <c r="AR175" i="6"/>
  <c r="AQ175" i="6"/>
  <c r="BH175" i="6" s="1"/>
  <c r="AP175" i="6"/>
  <c r="BG175" i="6" s="1"/>
  <c r="AO175" i="6"/>
  <c r="AN175" i="6"/>
  <c r="AL175" i="6"/>
  <c r="AK175" i="6"/>
  <c r="BB175" i="6" s="1"/>
  <c r="AJ175" i="6"/>
  <c r="AI175" i="6"/>
  <c r="AH175" i="6"/>
  <c r="AG175" i="6"/>
  <c r="AX175" i="6" s="1"/>
  <c r="AF175" i="6"/>
  <c r="BL174" i="6"/>
  <c r="BH174" i="6"/>
  <c r="BG174" i="6"/>
  <c r="BC174" i="6"/>
  <c r="BB174" i="6"/>
  <c r="AY174" i="6"/>
  <c r="AX174" i="6"/>
  <c r="AU174" i="6"/>
  <c r="AT174" i="6"/>
  <c r="AS174" i="6"/>
  <c r="AR174" i="6"/>
  <c r="BI174" i="6" s="1"/>
  <c r="BP174" i="6" s="1"/>
  <c r="AQ174" i="6"/>
  <c r="AP174" i="6"/>
  <c r="AO174" i="6"/>
  <c r="BF174" i="6" s="1"/>
  <c r="AN174" i="6"/>
  <c r="BE174" i="6" s="1"/>
  <c r="AL174" i="6"/>
  <c r="AK174" i="6"/>
  <c r="AJ174" i="6"/>
  <c r="BA174" i="6" s="1"/>
  <c r="AI174" i="6"/>
  <c r="AZ174" i="6" s="1"/>
  <c r="AH174" i="6"/>
  <c r="AG174" i="6"/>
  <c r="AF174" i="6"/>
  <c r="AW174" i="6" s="1"/>
  <c r="BI173" i="6"/>
  <c r="BP173" i="6" s="1"/>
  <c r="BF173" i="6"/>
  <c r="BE173" i="6"/>
  <c r="BA173" i="6"/>
  <c r="AZ173" i="6"/>
  <c r="AW173" i="6"/>
  <c r="AU173" i="6"/>
  <c r="BL173" i="6" s="1"/>
  <c r="AT173" i="6"/>
  <c r="AS173" i="6"/>
  <c r="AR173" i="6"/>
  <c r="AQ173" i="6"/>
  <c r="BH173" i="6" s="1"/>
  <c r="AP173" i="6"/>
  <c r="BG173" i="6" s="1"/>
  <c r="AO173" i="6"/>
  <c r="AN173" i="6"/>
  <c r="AL173" i="6"/>
  <c r="BC173" i="6" s="1"/>
  <c r="AK173" i="6"/>
  <c r="BB173" i="6" s="1"/>
  <c r="AJ173" i="6"/>
  <c r="AI173" i="6"/>
  <c r="AH173" i="6"/>
  <c r="AY173" i="6" s="1"/>
  <c r="AG173" i="6"/>
  <c r="AX173" i="6" s="1"/>
  <c r="AF173" i="6"/>
  <c r="BL172" i="6"/>
  <c r="BH172" i="6"/>
  <c r="BG172" i="6"/>
  <c r="BF172" i="6"/>
  <c r="BC172" i="6"/>
  <c r="BB172" i="6"/>
  <c r="AY172" i="6"/>
  <c r="AX172" i="6"/>
  <c r="AU172" i="6"/>
  <c r="AT172" i="6"/>
  <c r="AS172" i="6"/>
  <c r="BJ172" i="6" s="1"/>
  <c r="AR172" i="6"/>
  <c r="BI172" i="6" s="1"/>
  <c r="BP172" i="6" s="1"/>
  <c r="AQ172" i="6"/>
  <c r="AP172" i="6"/>
  <c r="AO172" i="6"/>
  <c r="AN172" i="6"/>
  <c r="BE172" i="6" s="1"/>
  <c r="AL172" i="6"/>
  <c r="AK172" i="6"/>
  <c r="AJ172" i="6"/>
  <c r="BA172" i="6" s="1"/>
  <c r="AI172" i="6"/>
  <c r="AZ172" i="6" s="1"/>
  <c r="AH172" i="6"/>
  <c r="AG172" i="6"/>
  <c r="AF172" i="6"/>
  <c r="AW172" i="6" s="1"/>
  <c r="BJ171" i="6"/>
  <c r="BI171" i="6"/>
  <c r="BF171" i="6"/>
  <c r="BE171" i="6"/>
  <c r="BC171" i="6"/>
  <c r="BA171" i="6"/>
  <c r="AZ171" i="6"/>
  <c r="AW171" i="6"/>
  <c r="AU171" i="6"/>
  <c r="BL171" i="6" s="1"/>
  <c r="AT171" i="6"/>
  <c r="BK171" i="6" s="1"/>
  <c r="AS171" i="6"/>
  <c r="AR171" i="6"/>
  <c r="AQ171" i="6"/>
  <c r="BH171" i="6" s="1"/>
  <c r="AP171" i="6"/>
  <c r="BG171" i="6" s="1"/>
  <c r="AO171" i="6"/>
  <c r="AN171" i="6"/>
  <c r="AL171" i="6"/>
  <c r="AK171" i="6"/>
  <c r="BB171" i="6" s="1"/>
  <c r="AJ171" i="6"/>
  <c r="AI171" i="6"/>
  <c r="AH171" i="6"/>
  <c r="AY171" i="6" s="1"/>
  <c r="AG171" i="6"/>
  <c r="AX171" i="6" s="1"/>
  <c r="AF171" i="6"/>
  <c r="BL170" i="6"/>
  <c r="BH170" i="6"/>
  <c r="BG170" i="6"/>
  <c r="BF170" i="6"/>
  <c r="BC170" i="6"/>
  <c r="BB170" i="6"/>
  <c r="BA170" i="6"/>
  <c r="AY170" i="6"/>
  <c r="AX170" i="6"/>
  <c r="AU170" i="6"/>
  <c r="AT170" i="6"/>
  <c r="AS170" i="6"/>
  <c r="BJ170" i="6" s="1"/>
  <c r="AR170" i="6"/>
  <c r="BI170" i="6" s="1"/>
  <c r="BP170" i="6" s="1"/>
  <c r="AQ170" i="6"/>
  <c r="AP170" i="6"/>
  <c r="AO170" i="6"/>
  <c r="AN170" i="6"/>
  <c r="BE170" i="6" s="1"/>
  <c r="AL170" i="6"/>
  <c r="AK170" i="6"/>
  <c r="AJ170" i="6"/>
  <c r="AI170" i="6"/>
  <c r="AZ170" i="6" s="1"/>
  <c r="AH170" i="6"/>
  <c r="AG170" i="6"/>
  <c r="AF170" i="6"/>
  <c r="AW170" i="6" s="1"/>
  <c r="BJ169" i="6"/>
  <c r="BI169" i="6"/>
  <c r="BP169" i="6" s="1"/>
  <c r="BF169" i="6"/>
  <c r="BE169" i="6"/>
  <c r="BC169" i="6"/>
  <c r="BA169" i="6"/>
  <c r="AZ169" i="6"/>
  <c r="AY169" i="6"/>
  <c r="AW169" i="6"/>
  <c r="AU169" i="6"/>
  <c r="BL169" i="6" s="1"/>
  <c r="AT169" i="6"/>
  <c r="BK169" i="6" s="1"/>
  <c r="AS169" i="6"/>
  <c r="AR169" i="6"/>
  <c r="AQ169" i="6"/>
  <c r="BH169" i="6" s="1"/>
  <c r="AP169" i="6"/>
  <c r="BG169" i="6" s="1"/>
  <c r="AO169" i="6"/>
  <c r="AN169" i="6"/>
  <c r="AL169" i="6"/>
  <c r="AK169" i="6"/>
  <c r="BB169" i="6" s="1"/>
  <c r="AJ169" i="6"/>
  <c r="AI169" i="6"/>
  <c r="AH169" i="6"/>
  <c r="AG169" i="6"/>
  <c r="AX169" i="6" s="1"/>
  <c r="AF169" i="6"/>
  <c r="BL168" i="6"/>
  <c r="BK168" i="6"/>
  <c r="BH168" i="6"/>
  <c r="BG168" i="6"/>
  <c r="BF168" i="6"/>
  <c r="BC168" i="6"/>
  <c r="BB168" i="6"/>
  <c r="BA168" i="6"/>
  <c r="AY168" i="6"/>
  <c r="AX168" i="6"/>
  <c r="AW168" i="6"/>
  <c r="AU168" i="6"/>
  <c r="AT168" i="6"/>
  <c r="AS168" i="6"/>
  <c r="BJ168" i="6" s="1"/>
  <c r="AR168" i="6"/>
  <c r="BI168" i="6" s="1"/>
  <c r="AQ168" i="6"/>
  <c r="AP168" i="6"/>
  <c r="AO168" i="6"/>
  <c r="AN168" i="6"/>
  <c r="BE168" i="6" s="1"/>
  <c r="AL168" i="6"/>
  <c r="AK168" i="6"/>
  <c r="AJ168" i="6"/>
  <c r="AI168" i="6"/>
  <c r="AZ168" i="6" s="1"/>
  <c r="AH168" i="6"/>
  <c r="AG168" i="6"/>
  <c r="AF168" i="6"/>
  <c r="BL167" i="6"/>
  <c r="BJ167" i="6"/>
  <c r="BI167" i="6"/>
  <c r="BF167" i="6"/>
  <c r="BE167" i="6"/>
  <c r="BC167" i="6"/>
  <c r="BA167" i="6"/>
  <c r="AZ167" i="6"/>
  <c r="AY167" i="6"/>
  <c r="AW167" i="6"/>
  <c r="AU167" i="6"/>
  <c r="AT167" i="6"/>
  <c r="BK167" i="6" s="1"/>
  <c r="AS167" i="6"/>
  <c r="AR167" i="6"/>
  <c r="AQ167" i="6"/>
  <c r="BH167" i="6" s="1"/>
  <c r="AP167" i="6"/>
  <c r="BG167" i="6" s="1"/>
  <c r="AO167" i="6"/>
  <c r="AN167" i="6"/>
  <c r="AL167" i="6"/>
  <c r="AK167" i="6"/>
  <c r="BB167" i="6" s="1"/>
  <c r="AJ167" i="6"/>
  <c r="AI167" i="6"/>
  <c r="AH167" i="6"/>
  <c r="AG167" i="6"/>
  <c r="AX167" i="6" s="1"/>
  <c r="AF167" i="6"/>
  <c r="BL166" i="6"/>
  <c r="BH166" i="6"/>
  <c r="BG166" i="6"/>
  <c r="BC166" i="6"/>
  <c r="BB166" i="6"/>
  <c r="AY166" i="6"/>
  <c r="AX166" i="6"/>
  <c r="AU166" i="6"/>
  <c r="AT166" i="6"/>
  <c r="AS166" i="6"/>
  <c r="AR166" i="6"/>
  <c r="BI166" i="6" s="1"/>
  <c r="BP166" i="6" s="1"/>
  <c r="AQ166" i="6"/>
  <c r="AP166" i="6"/>
  <c r="AO166" i="6"/>
  <c r="BF166" i="6" s="1"/>
  <c r="AN166" i="6"/>
  <c r="BE166" i="6" s="1"/>
  <c r="AL166" i="6"/>
  <c r="AK166" i="6"/>
  <c r="AJ166" i="6"/>
  <c r="BA166" i="6" s="1"/>
  <c r="AI166" i="6"/>
  <c r="AZ166" i="6" s="1"/>
  <c r="AH166" i="6"/>
  <c r="AG166" i="6"/>
  <c r="AF166" i="6"/>
  <c r="AW166" i="6" s="1"/>
  <c r="BH165" i="6"/>
  <c r="BF165" i="6"/>
  <c r="BE165" i="6"/>
  <c r="BA165" i="6"/>
  <c r="AZ165" i="6"/>
  <c r="AW165" i="6"/>
  <c r="AU165" i="6"/>
  <c r="BL165" i="6" s="1"/>
  <c r="AT165" i="6"/>
  <c r="BK165" i="6" s="1"/>
  <c r="BP165" i="6" s="1"/>
  <c r="AS165" i="6"/>
  <c r="AR165" i="6"/>
  <c r="AQ165" i="6"/>
  <c r="AP165" i="6"/>
  <c r="BG165" i="6" s="1"/>
  <c r="AO165" i="6"/>
  <c r="AN165" i="6"/>
  <c r="AL165" i="6"/>
  <c r="BC165" i="6" s="1"/>
  <c r="AK165" i="6"/>
  <c r="BB165" i="6" s="1"/>
  <c r="AJ165" i="6"/>
  <c r="AI165" i="6"/>
  <c r="AH165" i="6"/>
  <c r="AY165" i="6" s="1"/>
  <c r="AG165" i="6"/>
  <c r="AX165" i="6" s="1"/>
  <c r="AF165" i="6"/>
  <c r="BL164" i="6"/>
  <c r="BK164" i="6"/>
  <c r="BH164" i="6"/>
  <c r="BG164" i="6"/>
  <c r="BF164" i="6"/>
  <c r="BC164" i="6"/>
  <c r="BB164" i="6"/>
  <c r="AY164" i="6"/>
  <c r="AX164" i="6"/>
  <c r="AU164" i="6"/>
  <c r="AT164" i="6"/>
  <c r="AS164" i="6"/>
  <c r="AR164" i="6"/>
  <c r="AQ164" i="6"/>
  <c r="AP164" i="6"/>
  <c r="AO164" i="6"/>
  <c r="AN164" i="6"/>
  <c r="BE164" i="6" s="1"/>
  <c r="AL164" i="6"/>
  <c r="AK164" i="6"/>
  <c r="AJ164" i="6"/>
  <c r="BA164" i="6" s="1"/>
  <c r="AI164" i="6"/>
  <c r="AZ164" i="6" s="1"/>
  <c r="AH164" i="6"/>
  <c r="AG164" i="6"/>
  <c r="AF164" i="6"/>
  <c r="AW164" i="6" s="1"/>
  <c r="BF163" i="6"/>
  <c r="BE163" i="6"/>
  <c r="BC163" i="6"/>
  <c r="BA163" i="6"/>
  <c r="AZ163" i="6"/>
  <c r="AW163" i="6"/>
  <c r="AU163" i="6"/>
  <c r="BL163" i="6" s="1"/>
  <c r="AT163" i="6"/>
  <c r="BK163" i="6" s="1"/>
  <c r="BP163" i="6" s="1"/>
  <c r="AS163" i="6"/>
  <c r="AR163" i="6"/>
  <c r="AQ163" i="6"/>
  <c r="BH163" i="6" s="1"/>
  <c r="AP163" i="6"/>
  <c r="BG163" i="6" s="1"/>
  <c r="AO163" i="6"/>
  <c r="AN163" i="6"/>
  <c r="AL163" i="6"/>
  <c r="AK163" i="6"/>
  <c r="BB163" i="6" s="1"/>
  <c r="AJ163" i="6"/>
  <c r="AI163" i="6"/>
  <c r="AH163" i="6"/>
  <c r="AY163" i="6" s="1"/>
  <c r="AG163" i="6"/>
  <c r="AX163" i="6" s="1"/>
  <c r="AF163" i="6"/>
  <c r="BL162" i="6"/>
  <c r="BK162" i="6"/>
  <c r="BP162" i="6" s="1"/>
  <c r="BH162" i="6"/>
  <c r="BG162" i="6"/>
  <c r="BF162" i="6"/>
  <c r="BC162" i="6"/>
  <c r="BB162" i="6"/>
  <c r="BA162" i="6"/>
  <c r="AY162" i="6"/>
  <c r="AX162" i="6"/>
  <c r="AU162" i="6"/>
  <c r="AT162" i="6"/>
  <c r="AS162" i="6"/>
  <c r="AR162" i="6"/>
  <c r="AQ162" i="6"/>
  <c r="AP162" i="6"/>
  <c r="AO162" i="6"/>
  <c r="AN162" i="6"/>
  <c r="BE162" i="6" s="1"/>
  <c r="AL162" i="6"/>
  <c r="AK162" i="6"/>
  <c r="AJ162" i="6"/>
  <c r="AI162" i="6"/>
  <c r="AZ162" i="6" s="1"/>
  <c r="AH162" i="6"/>
  <c r="AG162" i="6"/>
  <c r="AF162" i="6"/>
  <c r="AW162" i="6" s="1"/>
  <c r="BF161" i="6"/>
  <c r="BE161" i="6"/>
  <c r="BC161" i="6"/>
  <c r="BA161" i="6"/>
  <c r="AZ161" i="6"/>
  <c r="AY161" i="6"/>
  <c r="AW161" i="6"/>
  <c r="AU161" i="6"/>
  <c r="BL161" i="6" s="1"/>
  <c r="AT161" i="6"/>
  <c r="BK161" i="6" s="1"/>
  <c r="BP161" i="6" s="1"/>
  <c r="AS161" i="6"/>
  <c r="AR161" i="6"/>
  <c r="AQ161" i="6"/>
  <c r="BH161" i="6" s="1"/>
  <c r="AP161" i="6"/>
  <c r="BG161" i="6" s="1"/>
  <c r="AO161" i="6"/>
  <c r="AN161" i="6"/>
  <c r="AL161" i="6"/>
  <c r="AK161" i="6"/>
  <c r="BB161" i="6" s="1"/>
  <c r="AJ161" i="6"/>
  <c r="AI161" i="6"/>
  <c r="AH161" i="6"/>
  <c r="AG161" i="6"/>
  <c r="AX161" i="6" s="1"/>
  <c r="AF161" i="6"/>
  <c r="BL160" i="6"/>
  <c r="BK160" i="6"/>
  <c r="BH160" i="6"/>
  <c r="BG160" i="6"/>
  <c r="BF160" i="6"/>
  <c r="BC160" i="6"/>
  <c r="BB160" i="6"/>
  <c r="BA160" i="6"/>
  <c r="AY160" i="6"/>
  <c r="AX160" i="6"/>
  <c r="AW160" i="6"/>
  <c r="AU160" i="6"/>
  <c r="AT160" i="6"/>
  <c r="AS160" i="6"/>
  <c r="AR160" i="6"/>
  <c r="AQ160" i="6"/>
  <c r="AP160" i="6"/>
  <c r="AO160" i="6"/>
  <c r="AN160" i="6"/>
  <c r="BE160" i="6" s="1"/>
  <c r="AL160" i="6"/>
  <c r="AK160" i="6"/>
  <c r="AJ160" i="6"/>
  <c r="AI160" i="6"/>
  <c r="AZ160" i="6" s="1"/>
  <c r="AH160" i="6"/>
  <c r="AG160" i="6"/>
  <c r="AF160" i="6"/>
  <c r="BL159" i="6"/>
  <c r="BJ159" i="6"/>
  <c r="BI159" i="6"/>
  <c r="BF159" i="6"/>
  <c r="BE159" i="6"/>
  <c r="BC159" i="6"/>
  <c r="BA159" i="6"/>
  <c r="AZ159" i="6"/>
  <c r="AY159" i="6"/>
  <c r="AW159" i="6"/>
  <c r="AU159" i="6"/>
  <c r="AT159" i="6"/>
  <c r="BK159" i="6" s="1"/>
  <c r="AS159" i="6"/>
  <c r="AR159" i="6"/>
  <c r="AQ159" i="6"/>
  <c r="BH159" i="6" s="1"/>
  <c r="AP159" i="6"/>
  <c r="BG159" i="6" s="1"/>
  <c r="AO159" i="6"/>
  <c r="AN159" i="6"/>
  <c r="AL159" i="6"/>
  <c r="AK159" i="6"/>
  <c r="BB159" i="6" s="1"/>
  <c r="AJ159" i="6"/>
  <c r="AI159" i="6"/>
  <c r="AH159" i="6"/>
  <c r="AG159" i="6"/>
  <c r="AX159" i="6" s="1"/>
  <c r="AF159" i="6"/>
  <c r="BL158" i="6"/>
  <c r="BK158" i="6"/>
  <c r="BH158" i="6"/>
  <c r="BG158" i="6"/>
  <c r="BC158" i="6"/>
  <c r="BB158" i="6"/>
  <c r="AY158" i="6"/>
  <c r="AX158" i="6"/>
  <c r="AU158" i="6"/>
  <c r="AT158" i="6"/>
  <c r="AS158" i="6"/>
  <c r="AR158" i="6"/>
  <c r="AQ158" i="6"/>
  <c r="AP158" i="6"/>
  <c r="AO158" i="6"/>
  <c r="BF158" i="6" s="1"/>
  <c r="AN158" i="6"/>
  <c r="BE158" i="6" s="1"/>
  <c r="AL158" i="6"/>
  <c r="AK158" i="6"/>
  <c r="AJ158" i="6"/>
  <c r="BA158" i="6" s="1"/>
  <c r="AI158" i="6"/>
  <c r="AZ158" i="6" s="1"/>
  <c r="AH158" i="6"/>
  <c r="AG158" i="6"/>
  <c r="AF158" i="6"/>
  <c r="AW158" i="6" s="1"/>
  <c r="BE157" i="6"/>
  <c r="AZ157" i="6"/>
  <c r="AU157" i="6"/>
  <c r="BL157" i="6" s="1"/>
  <c r="AT157" i="6"/>
  <c r="BK157" i="6" s="1"/>
  <c r="AS157" i="6"/>
  <c r="AR157" i="6"/>
  <c r="AQ157" i="6"/>
  <c r="BH157" i="6" s="1"/>
  <c r="AP157" i="6"/>
  <c r="BG157" i="6" s="1"/>
  <c r="AO157" i="6"/>
  <c r="BF157" i="6" s="1"/>
  <c r="AN157" i="6"/>
  <c r="AL157" i="6"/>
  <c r="BC157" i="6" s="1"/>
  <c r="AK157" i="6"/>
  <c r="BB157" i="6" s="1"/>
  <c r="AJ157" i="6"/>
  <c r="BA157" i="6" s="1"/>
  <c r="AI157" i="6"/>
  <c r="AH157" i="6"/>
  <c r="AY157" i="6" s="1"/>
  <c r="AG157" i="6"/>
  <c r="AX157" i="6" s="1"/>
  <c r="AF157" i="6"/>
  <c r="AW157" i="6" s="1"/>
  <c r="BL156" i="6"/>
  <c r="BK156" i="6"/>
  <c r="BH156" i="6"/>
  <c r="BG156" i="6"/>
  <c r="BF156" i="6"/>
  <c r="BC156" i="6"/>
  <c r="BB156" i="6"/>
  <c r="AY156" i="6"/>
  <c r="AX156" i="6"/>
  <c r="AU156" i="6"/>
  <c r="AT156" i="6"/>
  <c r="AS156" i="6"/>
  <c r="AR156" i="6"/>
  <c r="AQ156" i="6"/>
  <c r="AP156" i="6"/>
  <c r="AO156" i="6"/>
  <c r="AN156" i="6"/>
  <c r="BE156" i="6" s="1"/>
  <c r="AL156" i="6"/>
  <c r="AK156" i="6"/>
  <c r="AJ156" i="6"/>
  <c r="BA156" i="6" s="1"/>
  <c r="AI156" i="6"/>
  <c r="AZ156" i="6" s="1"/>
  <c r="AH156" i="6"/>
  <c r="AG156" i="6"/>
  <c r="AF156" i="6"/>
  <c r="AW156" i="6" s="1"/>
  <c r="BH155" i="6"/>
  <c r="BE155" i="6"/>
  <c r="AZ155" i="6"/>
  <c r="AY155" i="6"/>
  <c r="AU155" i="6"/>
  <c r="BL155" i="6" s="1"/>
  <c r="AT155" i="6"/>
  <c r="BK155" i="6" s="1"/>
  <c r="AS155" i="6"/>
  <c r="AR155" i="6"/>
  <c r="AQ155" i="6"/>
  <c r="AP155" i="6"/>
  <c r="BG155" i="6" s="1"/>
  <c r="AO155" i="6"/>
  <c r="BF155" i="6" s="1"/>
  <c r="AN155" i="6"/>
  <c r="AL155" i="6"/>
  <c r="BC155" i="6" s="1"/>
  <c r="AK155" i="6"/>
  <c r="BB155" i="6" s="1"/>
  <c r="AJ155" i="6"/>
  <c r="BA155" i="6" s="1"/>
  <c r="AI155" i="6"/>
  <c r="AH155" i="6"/>
  <c r="AG155" i="6"/>
  <c r="AX155" i="6" s="1"/>
  <c r="AF155" i="6"/>
  <c r="AW155" i="6" s="1"/>
  <c r="BL154" i="6"/>
  <c r="BK154" i="6"/>
  <c r="BP154" i="6" s="1"/>
  <c r="BH154" i="6"/>
  <c r="BG154" i="6"/>
  <c r="BB154" i="6"/>
  <c r="AX154" i="6"/>
  <c r="AU154" i="6"/>
  <c r="AT154" i="6"/>
  <c r="AS154" i="6"/>
  <c r="AR154" i="6"/>
  <c r="AQ154" i="6"/>
  <c r="AP154" i="6"/>
  <c r="AO154" i="6"/>
  <c r="BF154" i="6" s="1"/>
  <c r="AN154" i="6"/>
  <c r="BE154" i="6" s="1"/>
  <c r="AL154" i="6"/>
  <c r="BC154" i="6" s="1"/>
  <c r="AK154" i="6"/>
  <c r="AJ154" i="6"/>
  <c r="BA154" i="6" s="1"/>
  <c r="AI154" i="6"/>
  <c r="AZ154" i="6" s="1"/>
  <c r="AH154" i="6"/>
  <c r="AY154" i="6" s="1"/>
  <c r="AG154" i="6"/>
  <c r="AF154" i="6"/>
  <c r="AW154" i="6" s="1"/>
  <c r="BE153" i="6"/>
  <c r="AZ153" i="6"/>
  <c r="AU153" i="6"/>
  <c r="BL153" i="6" s="1"/>
  <c r="AT153" i="6"/>
  <c r="BK153" i="6" s="1"/>
  <c r="BP153" i="6" s="1"/>
  <c r="AS153" i="6"/>
  <c r="AR153" i="6"/>
  <c r="AQ153" i="6"/>
  <c r="BH153" i="6" s="1"/>
  <c r="AP153" i="6"/>
  <c r="BG153" i="6" s="1"/>
  <c r="AO153" i="6"/>
  <c r="BF153" i="6" s="1"/>
  <c r="AN153" i="6"/>
  <c r="AL153" i="6"/>
  <c r="BC153" i="6" s="1"/>
  <c r="AK153" i="6"/>
  <c r="BB153" i="6" s="1"/>
  <c r="AJ153" i="6"/>
  <c r="BA153" i="6" s="1"/>
  <c r="AI153" i="6"/>
  <c r="AH153" i="6"/>
  <c r="AY153" i="6" s="1"/>
  <c r="AG153" i="6"/>
  <c r="AX153" i="6" s="1"/>
  <c r="AF153" i="6"/>
  <c r="AW153" i="6" s="1"/>
  <c r="BK152" i="6"/>
  <c r="BP152" i="6" s="1"/>
  <c r="BG152" i="6"/>
  <c r="BB152" i="6"/>
  <c r="BA152" i="6"/>
  <c r="AX152" i="6"/>
  <c r="AU152" i="6"/>
  <c r="BL152" i="6" s="1"/>
  <c r="AT152" i="6"/>
  <c r="AS152" i="6"/>
  <c r="AR152" i="6"/>
  <c r="AQ152" i="6"/>
  <c r="BH152" i="6" s="1"/>
  <c r="AP152" i="6"/>
  <c r="AO152" i="6"/>
  <c r="BF152" i="6" s="1"/>
  <c r="AN152" i="6"/>
  <c r="BE152" i="6" s="1"/>
  <c r="AL152" i="6"/>
  <c r="BC152" i="6" s="1"/>
  <c r="AK152" i="6"/>
  <c r="AJ152" i="6"/>
  <c r="AI152" i="6"/>
  <c r="AZ152" i="6" s="1"/>
  <c r="AH152" i="6"/>
  <c r="AY152" i="6" s="1"/>
  <c r="AG152" i="6"/>
  <c r="AF152" i="6"/>
  <c r="AW152" i="6" s="1"/>
  <c r="BH151" i="6"/>
  <c r="BE151" i="6"/>
  <c r="AZ151" i="6"/>
  <c r="AY151" i="6"/>
  <c r="AU151" i="6"/>
  <c r="BL151" i="6" s="1"/>
  <c r="AT151" i="6"/>
  <c r="BK151" i="6" s="1"/>
  <c r="AS151" i="6"/>
  <c r="AR151" i="6"/>
  <c r="AQ151" i="6"/>
  <c r="AP151" i="6"/>
  <c r="BG151" i="6" s="1"/>
  <c r="AO151" i="6"/>
  <c r="BF151" i="6" s="1"/>
  <c r="AN151" i="6"/>
  <c r="AL151" i="6"/>
  <c r="BC151" i="6" s="1"/>
  <c r="AK151" i="6"/>
  <c r="BB151" i="6" s="1"/>
  <c r="AJ151" i="6"/>
  <c r="BA151" i="6" s="1"/>
  <c r="AI151" i="6"/>
  <c r="AH151" i="6"/>
  <c r="AG151" i="6"/>
  <c r="AX151" i="6" s="1"/>
  <c r="AF151" i="6"/>
  <c r="AW151" i="6" s="1"/>
  <c r="BK150" i="6"/>
  <c r="BP150" i="6" s="1"/>
  <c r="BH150" i="6"/>
  <c r="BF150" i="6"/>
  <c r="BC150" i="6"/>
  <c r="AY150" i="6"/>
  <c r="AU150" i="6"/>
  <c r="BL150" i="6" s="1"/>
  <c r="AT150" i="6"/>
  <c r="AS150" i="6"/>
  <c r="AR150" i="6"/>
  <c r="AQ150" i="6"/>
  <c r="AP150" i="6"/>
  <c r="BG150" i="6" s="1"/>
  <c r="AO150" i="6"/>
  <c r="AN150" i="6"/>
  <c r="BE150" i="6" s="1"/>
  <c r="AL150" i="6"/>
  <c r="AK150" i="6"/>
  <c r="BB150" i="6" s="1"/>
  <c r="AJ150" i="6"/>
  <c r="BA150" i="6" s="1"/>
  <c r="AI150" i="6"/>
  <c r="AZ150" i="6" s="1"/>
  <c r="AH150" i="6"/>
  <c r="AG150" i="6"/>
  <c r="AX150" i="6" s="1"/>
  <c r="AF150" i="6"/>
  <c r="AW150" i="6" s="1"/>
  <c r="BF149" i="6"/>
  <c r="BA149" i="6"/>
  <c r="AW149" i="6"/>
  <c r="AU149" i="6"/>
  <c r="BL149" i="6" s="1"/>
  <c r="AT149" i="6"/>
  <c r="BK149" i="6" s="1"/>
  <c r="BP149" i="6" s="1"/>
  <c r="AS149" i="6"/>
  <c r="AR149" i="6"/>
  <c r="AQ149" i="6"/>
  <c r="BH149" i="6" s="1"/>
  <c r="AP149" i="6"/>
  <c r="BG149" i="6" s="1"/>
  <c r="AO149" i="6"/>
  <c r="AN149" i="6"/>
  <c r="BE149" i="6" s="1"/>
  <c r="AL149" i="6"/>
  <c r="BC149" i="6" s="1"/>
  <c r="AK149" i="6"/>
  <c r="BB149" i="6" s="1"/>
  <c r="AJ149" i="6"/>
  <c r="AI149" i="6"/>
  <c r="AZ149" i="6" s="1"/>
  <c r="AH149" i="6"/>
  <c r="AY149" i="6" s="1"/>
  <c r="AG149" i="6"/>
  <c r="AX149" i="6" s="1"/>
  <c r="AF149" i="6"/>
  <c r="BL148" i="6"/>
  <c r="BH148" i="6"/>
  <c r="BC148" i="6"/>
  <c r="AY148" i="6"/>
  <c r="AU148" i="6"/>
  <c r="AT148" i="6"/>
  <c r="BK148" i="6" s="1"/>
  <c r="BP148" i="6" s="1"/>
  <c r="AS148" i="6"/>
  <c r="AR148" i="6"/>
  <c r="AQ148" i="6"/>
  <c r="AP148" i="6"/>
  <c r="BG148" i="6" s="1"/>
  <c r="AO148" i="6"/>
  <c r="BF148" i="6" s="1"/>
  <c r="AN148" i="6"/>
  <c r="BE148" i="6" s="1"/>
  <c r="AL148" i="6"/>
  <c r="AK148" i="6"/>
  <c r="BB148" i="6" s="1"/>
  <c r="AJ148" i="6"/>
  <c r="BA148" i="6" s="1"/>
  <c r="AI148" i="6"/>
  <c r="AZ148" i="6" s="1"/>
  <c r="AH148" i="6"/>
  <c r="AG148" i="6"/>
  <c r="AX148" i="6" s="1"/>
  <c r="AF148" i="6"/>
  <c r="AW148" i="6" s="1"/>
  <c r="BF147" i="6"/>
  <c r="BA147" i="6"/>
  <c r="AW147" i="6"/>
  <c r="AU147" i="6"/>
  <c r="BL147" i="6" s="1"/>
  <c r="AT147" i="6"/>
  <c r="BK147" i="6" s="1"/>
  <c r="AS147" i="6"/>
  <c r="AR147" i="6"/>
  <c r="AQ147" i="6"/>
  <c r="BH147" i="6" s="1"/>
  <c r="AP147" i="6"/>
  <c r="BG147" i="6" s="1"/>
  <c r="AO147" i="6"/>
  <c r="AN147" i="6"/>
  <c r="BE147" i="6" s="1"/>
  <c r="AL147" i="6"/>
  <c r="BC147" i="6" s="1"/>
  <c r="AK147" i="6"/>
  <c r="BB147" i="6" s="1"/>
  <c r="AJ147" i="6"/>
  <c r="AI147" i="6"/>
  <c r="AZ147" i="6" s="1"/>
  <c r="AH147" i="6"/>
  <c r="AY147" i="6" s="1"/>
  <c r="AG147" i="6"/>
  <c r="AX147" i="6" s="1"/>
  <c r="AF147" i="6"/>
  <c r="BL146" i="6"/>
  <c r="BH146" i="6"/>
  <c r="BC146" i="6"/>
  <c r="AY146" i="6"/>
  <c r="AU146" i="6"/>
  <c r="AT146" i="6"/>
  <c r="BK146" i="6" s="1"/>
  <c r="AS146" i="6"/>
  <c r="BJ146" i="6" s="1"/>
  <c r="AR146" i="6"/>
  <c r="BI146" i="6" s="1"/>
  <c r="AQ146" i="6"/>
  <c r="AP146" i="6"/>
  <c r="BG146" i="6" s="1"/>
  <c r="AO146" i="6"/>
  <c r="BF146" i="6" s="1"/>
  <c r="AN146" i="6"/>
  <c r="BE146" i="6" s="1"/>
  <c r="AL146" i="6"/>
  <c r="AK146" i="6"/>
  <c r="BB146" i="6" s="1"/>
  <c r="AJ146" i="6"/>
  <c r="BA146" i="6" s="1"/>
  <c r="AI146" i="6"/>
  <c r="AZ146" i="6" s="1"/>
  <c r="AH146" i="6"/>
  <c r="AG146" i="6"/>
  <c r="AX146" i="6" s="1"/>
  <c r="AF146" i="6"/>
  <c r="AW146" i="6" s="1"/>
  <c r="BJ145" i="6"/>
  <c r="BF145" i="6"/>
  <c r="BA145" i="6"/>
  <c r="AW145" i="6"/>
  <c r="AU145" i="6"/>
  <c r="BL145" i="6" s="1"/>
  <c r="AT145" i="6"/>
  <c r="BK145" i="6" s="1"/>
  <c r="AS145" i="6"/>
  <c r="AR145" i="6"/>
  <c r="BI145" i="6" s="1"/>
  <c r="BP145" i="6" s="1"/>
  <c r="AQ145" i="6"/>
  <c r="BH145" i="6" s="1"/>
  <c r="AP145" i="6"/>
  <c r="BG145" i="6" s="1"/>
  <c r="AO145" i="6"/>
  <c r="AN145" i="6"/>
  <c r="BE145" i="6" s="1"/>
  <c r="AL145" i="6"/>
  <c r="BC145" i="6" s="1"/>
  <c r="AK145" i="6"/>
  <c r="BB145" i="6" s="1"/>
  <c r="AJ145" i="6"/>
  <c r="AI145" i="6"/>
  <c r="AZ145" i="6" s="1"/>
  <c r="AH145" i="6"/>
  <c r="AY145" i="6" s="1"/>
  <c r="AG145" i="6"/>
  <c r="AX145" i="6" s="1"/>
  <c r="AF145" i="6"/>
  <c r="BL144" i="6"/>
  <c r="BH144" i="6"/>
  <c r="BC144" i="6"/>
  <c r="AY144" i="6"/>
  <c r="AU144" i="6"/>
  <c r="AT144" i="6"/>
  <c r="AS144" i="6"/>
  <c r="AR144" i="6"/>
  <c r="BI144" i="6" s="1"/>
  <c r="BP144" i="6" s="1"/>
  <c r="AQ144" i="6"/>
  <c r="AP144" i="6"/>
  <c r="BG144" i="6" s="1"/>
  <c r="AO144" i="6"/>
  <c r="BF144" i="6" s="1"/>
  <c r="AN144" i="6"/>
  <c r="BE144" i="6" s="1"/>
  <c r="AL144" i="6"/>
  <c r="AK144" i="6"/>
  <c r="BB144" i="6" s="1"/>
  <c r="AJ144" i="6"/>
  <c r="BA144" i="6" s="1"/>
  <c r="AI144" i="6"/>
  <c r="AZ144" i="6" s="1"/>
  <c r="AH144" i="6"/>
  <c r="AG144" i="6"/>
  <c r="AX144" i="6" s="1"/>
  <c r="AF144" i="6"/>
  <c r="AW144" i="6" s="1"/>
  <c r="BF143" i="6"/>
  <c r="BA143" i="6"/>
  <c r="AW143" i="6"/>
  <c r="AU143" i="6"/>
  <c r="BL143" i="6" s="1"/>
  <c r="AT143" i="6"/>
  <c r="AS143" i="6"/>
  <c r="AR143" i="6"/>
  <c r="BI143" i="6" s="1"/>
  <c r="AQ143" i="6"/>
  <c r="BH143" i="6" s="1"/>
  <c r="AP143" i="6"/>
  <c r="BG143" i="6" s="1"/>
  <c r="AO143" i="6"/>
  <c r="AN143" i="6"/>
  <c r="BE143" i="6" s="1"/>
  <c r="AL143" i="6"/>
  <c r="BC143" i="6" s="1"/>
  <c r="AK143" i="6"/>
  <c r="BB143" i="6" s="1"/>
  <c r="AJ143" i="6"/>
  <c r="AI143" i="6"/>
  <c r="AZ143" i="6" s="1"/>
  <c r="AH143" i="6"/>
  <c r="AY143" i="6" s="1"/>
  <c r="AG143" i="6"/>
  <c r="AX143" i="6" s="1"/>
  <c r="AF143" i="6"/>
  <c r="BL142" i="6"/>
  <c r="BH142" i="6"/>
  <c r="BC142" i="6"/>
  <c r="AY142" i="6"/>
  <c r="AU142" i="6"/>
  <c r="AT142" i="6"/>
  <c r="AS142" i="6"/>
  <c r="AR142" i="6"/>
  <c r="BI142" i="6" s="1"/>
  <c r="BP142" i="6" s="1"/>
  <c r="AQ142" i="6"/>
  <c r="AP142" i="6"/>
  <c r="BG142" i="6" s="1"/>
  <c r="AO142" i="6"/>
  <c r="BF142" i="6" s="1"/>
  <c r="AN142" i="6"/>
  <c r="BE142" i="6" s="1"/>
  <c r="AL142" i="6"/>
  <c r="AK142" i="6"/>
  <c r="BB142" i="6" s="1"/>
  <c r="AJ142" i="6"/>
  <c r="BA142" i="6" s="1"/>
  <c r="AI142" i="6"/>
  <c r="AZ142" i="6" s="1"/>
  <c r="AH142" i="6"/>
  <c r="AG142" i="6"/>
  <c r="AX142" i="6" s="1"/>
  <c r="AF142" i="6"/>
  <c r="AW142" i="6" s="1"/>
  <c r="BF141" i="6"/>
  <c r="BA141" i="6"/>
  <c r="AZ141" i="6"/>
  <c r="AW141" i="6"/>
  <c r="AU141" i="6"/>
  <c r="BL141" i="6" s="1"/>
  <c r="BP141" i="6" s="1"/>
  <c r="AT141" i="6"/>
  <c r="AS141" i="6"/>
  <c r="AR141" i="6"/>
  <c r="AQ141" i="6"/>
  <c r="BH141" i="6" s="1"/>
  <c r="AP141" i="6"/>
  <c r="BG141" i="6" s="1"/>
  <c r="AO141" i="6"/>
  <c r="AN141" i="6"/>
  <c r="BE141" i="6" s="1"/>
  <c r="AL141" i="6"/>
  <c r="BC141" i="6" s="1"/>
  <c r="AK141" i="6"/>
  <c r="BB141" i="6" s="1"/>
  <c r="AJ141" i="6"/>
  <c r="AI141" i="6"/>
  <c r="AH141" i="6"/>
  <c r="AY141" i="6" s="1"/>
  <c r="AG141" i="6"/>
  <c r="AX141" i="6" s="1"/>
  <c r="AF141" i="6"/>
  <c r="BL140" i="6"/>
  <c r="BP140" i="6" s="1"/>
  <c r="BH140" i="6"/>
  <c r="BG140" i="6"/>
  <c r="BC140" i="6"/>
  <c r="BB140" i="6"/>
  <c r="AY140" i="6"/>
  <c r="AX140" i="6"/>
  <c r="AU140" i="6"/>
  <c r="AT140" i="6"/>
  <c r="AS140" i="6"/>
  <c r="AR140" i="6"/>
  <c r="AQ140" i="6"/>
  <c r="AP140" i="6"/>
  <c r="AO140" i="6"/>
  <c r="BF140" i="6" s="1"/>
  <c r="AN140" i="6"/>
  <c r="BE140" i="6" s="1"/>
  <c r="AL140" i="6"/>
  <c r="AK140" i="6"/>
  <c r="AJ140" i="6"/>
  <c r="BA140" i="6" s="1"/>
  <c r="AI140" i="6"/>
  <c r="AZ140" i="6" s="1"/>
  <c r="AH140" i="6"/>
  <c r="AG140" i="6"/>
  <c r="AF140" i="6"/>
  <c r="AW140" i="6" s="1"/>
  <c r="BH139" i="6"/>
  <c r="BF139" i="6"/>
  <c r="BE139" i="6"/>
  <c r="BA139" i="6"/>
  <c r="AZ139" i="6"/>
  <c r="AW139" i="6"/>
  <c r="AU139" i="6"/>
  <c r="BL139" i="6" s="1"/>
  <c r="BP139" i="6" s="1"/>
  <c r="AT139" i="6"/>
  <c r="AS139" i="6"/>
  <c r="AR139" i="6"/>
  <c r="AQ139" i="6"/>
  <c r="AP139" i="6"/>
  <c r="BG139" i="6" s="1"/>
  <c r="AO139" i="6"/>
  <c r="AN139" i="6"/>
  <c r="AL139" i="6"/>
  <c r="BC139" i="6" s="1"/>
  <c r="AK139" i="6"/>
  <c r="BB139" i="6" s="1"/>
  <c r="AJ139" i="6"/>
  <c r="AI139" i="6"/>
  <c r="AH139" i="6"/>
  <c r="AY139" i="6" s="1"/>
  <c r="AG139" i="6"/>
  <c r="AX139" i="6" s="1"/>
  <c r="AF139" i="6"/>
  <c r="BL138" i="6"/>
  <c r="BH138" i="6"/>
  <c r="BF138" i="6"/>
  <c r="BC138" i="6"/>
  <c r="AY138" i="6"/>
  <c r="AU138" i="6"/>
  <c r="AT138" i="6"/>
  <c r="BK138" i="6" s="1"/>
  <c r="AS138" i="6"/>
  <c r="AR138" i="6"/>
  <c r="BI138" i="6" s="1"/>
  <c r="AQ138" i="6"/>
  <c r="AP138" i="6"/>
  <c r="BG138" i="6" s="1"/>
  <c r="AO138" i="6"/>
  <c r="AN138" i="6"/>
  <c r="BE138" i="6" s="1"/>
  <c r="AL138" i="6"/>
  <c r="AK138" i="6"/>
  <c r="BB138" i="6" s="1"/>
  <c r="AJ138" i="6"/>
  <c r="BA138" i="6" s="1"/>
  <c r="AI138" i="6"/>
  <c r="AZ138" i="6" s="1"/>
  <c r="AH138" i="6"/>
  <c r="AG138" i="6"/>
  <c r="AX138" i="6" s="1"/>
  <c r="AF138" i="6"/>
  <c r="AW138" i="6" s="1"/>
  <c r="BF137" i="6"/>
  <c r="BC137" i="6"/>
  <c r="BA137" i="6"/>
  <c r="AW137" i="6"/>
  <c r="AU137" i="6"/>
  <c r="BL137" i="6" s="1"/>
  <c r="AT137" i="6"/>
  <c r="AS137" i="6"/>
  <c r="AR137" i="6"/>
  <c r="BI137" i="6" s="1"/>
  <c r="AQ137" i="6"/>
  <c r="BH137" i="6" s="1"/>
  <c r="AP137" i="6"/>
  <c r="BG137" i="6" s="1"/>
  <c r="AO137" i="6"/>
  <c r="AN137" i="6"/>
  <c r="BE137" i="6" s="1"/>
  <c r="AL137" i="6"/>
  <c r="AK137" i="6"/>
  <c r="BB137" i="6" s="1"/>
  <c r="AJ137" i="6"/>
  <c r="AI137" i="6"/>
  <c r="AZ137" i="6" s="1"/>
  <c r="AH137" i="6"/>
  <c r="AY137" i="6" s="1"/>
  <c r="AG137" i="6"/>
  <c r="AX137" i="6" s="1"/>
  <c r="AF137" i="6"/>
  <c r="BG136" i="6"/>
  <c r="BF136" i="6"/>
  <c r="BA136" i="6"/>
  <c r="AU136" i="6"/>
  <c r="BL136" i="6" s="1"/>
  <c r="AT136" i="6"/>
  <c r="AS136" i="6"/>
  <c r="AR136" i="6"/>
  <c r="BI136" i="6" s="1"/>
  <c r="BP136" i="6" s="1"/>
  <c r="AQ136" i="6"/>
  <c r="BH136" i="6" s="1"/>
  <c r="AP136" i="6"/>
  <c r="AO136" i="6"/>
  <c r="AN136" i="6"/>
  <c r="BE136" i="6" s="1"/>
  <c r="AL136" i="6"/>
  <c r="BC136" i="6" s="1"/>
  <c r="AK136" i="6"/>
  <c r="BB136" i="6" s="1"/>
  <c r="AJ136" i="6"/>
  <c r="AI136" i="6"/>
  <c r="AZ136" i="6" s="1"/>
  <c r="AH136" i="6"/>
  <c r="AY136" i="6" s="1"/>
  <c r="AG136" i="6"/>
  <c r="AX136" i="6" s="1"/>
  <c r="AF136" i="6"/>
  <c r="AW136" i="6" s="1"/>
  <c r="BG135" i="6"/>
  <c r="BB135" i="6"/>
  <c r="AX135" i="6"/>
  <c r="AU135" i="6"/>
  <c r="BL135" i="6" s="1"/>
  <c r="AT135" i="6"/>
  <c r="AS135" i="6"/>
  <c r="AR135" i="6"/>
  <c r="BI135" i="6" s="1"/>
  <c r="AQ135" i="6"/>
  <c r="BH135" i="6" s="1"/>
  <c r="AP135" i="6"/>
  <c r="AO135" i="6"/>
  <c r="BF135" i="6" s="1"/>
  <c r="AN135" i="6"/>
  <c r="BE135" i="6" s="1"/>
  <c r="AL135" i="6"/>
  <c r="BC135" i="6" s="1"/>
  <c r="AK135" i="6"/>
  <c r="AJ135" i="6"/>
  <c r="BA135" i="6" s="1"/>
  <c r="AI135" i="6"/>
  <c r="AZ135" i="6" s="1"/>
  <c r="AH135" i="6"/>
  <c r="AY135" i="6" s="1"/>
  <c r="AG135" i="6"/>
  <c r="AF135" i="6"/>
  <c r="AW135" i="6" s="1"/>
  <c r="BI134" i="6"/>
  <c r="BE134" i="6"/>
  <c r="AZ134" i="6"/>
  <c r="AU134" i="6"/>
  <c r="BL134" i="6" s="1"/>
  <c r="AT134" i="6"/>
  <c r="AS134" i="6"/>
  <c r="BJ134" i="6" s="1"/>
  <c r="AR134" i="6"/>
  <c r="AQ134" i="6"/>
  <c r="BH134" i="6" s="1"/>
  <c r="AP134" i="6"/>
  <c r="BG134" i="6" s="1"/>
  <c r="AO134" i="6"/>
  <c r="BF134" i="6" s="1"/>
  <c r="AN134" i="6"/>
  <c r="AL134" i="6"/>
  <c r="BC134" i="6" s="1"/>
  <c r="AK134" i="6"/>
  <c r="BB134" i="6" s="1"/>
  <c r="AJ134" i="6"/>
  <c r="BA134" i="6" s="1"/>
  <c r="AI134" i="6"/>
  <c r="AH134" i="6"/>
  <c r="AY134" i="6" s="1"/>
  <c r="BO134" i="6" s="1"/>
  <c r="AG134" i="6"/>
  <c r="AX134" i="6" s="1"/>
  <c r="AF134" i="6"/>
  <c r="AW134" i="6" s="1"/>
  <c r="BK133" i="6"/>
  <c r="BG133" i="6"/>
  <c r="BB133" i="6"/>
  <c r="AX133" i="6"/>
  <c r="AU133" i="6"/>
  <c r="BL133" i="6" s="1"/>
  <c r="AT133" i="6"/>
  <c r="AS133" i="6"/>
  <c r="BJ133" i="6" s="1"/>
  <c r="AR133" i="6"/>
  <c r="BI133" i="6" s="1"/>
  <c r="AQ133" i="6"/>
  <c r="BH133" i="6" s="1"/>
  <c r="AP133" i="6"/>
  <c r="AO133" i="6"/>
  <c r="BF133" i="6" s="1"/>
  <c r="AN133" i="6"/>
  <c r="BE133" i="6" s="1"/>
  <c r="AL133" i="6"/>
  <c r="BC133" i="6" s="1"/>
  <c r="AK133" i="6"/>
  <c r="AJ133" i="6"/>
  <c r="BA133" i="6" s="1"/>
  <c r="AI133" i="6"/>
  <c r="AZ133" i="6" s="1"/>
  <c r="AH133" i="6"/>
  <c r="AY133" i="6" s="1"/>
  <c r="BO133" i="6" s="1"/>
  <c r="AG133" i="6"/>
  <c r="AF133" i="6"/>
  <c r="AW133" i="6" s="1"/>
  <c r="BI132" i="6"/>
  <c r="BE132" i="6"/>
  <c r="AZ132" i="6"/>
  <c r="AU132" i="6"/>
  <c r="BL132" i="6" s="1"/>
  <c r="AT132" i="6"/>
  <c r="BK132" i="6" s="1"/>
  <c r="AS132" i="6"/>
  <c r="BJ132" i="6" s="1"/>
  <c r="AR132" i="6"/>
  <c r="AQ132" i="6"/>
  <c r="BH132" i="6" s="1"/>
  <c r="AP132" i="6"/>
  <c r="BG132" i="6" s="1"/>
  <c r="AO132" i="6"/>
  <c r="BF132" i="6" s="1"/>
  <c r="AN132" i="6"/>
  <c r="AL132" i="6"/>
  <c r="BC132" i="6" s="1"/>
  <c r="AK132" i="6"/>
  <c r="BB132" i="6" s="1"/>
  <c r="AJ132" i="6"/>
  <c r="BA132" i="6" s="1"/>
  <c r="AI132" i="6"/>
  <c r="AH132" i="6"/>
  <c r="AY132" i="6" s="1"/>
  <c r="BO132" i="6" s="1"/>
  <c r="AG132" i="6"/>
  <c r="AX132" i="6" s="1"/>
  <c r="AF132" i="6"/>
  <c r="AW132" i="6" s="1"/>
  <c r="BK131" i="6"/>
  <c r="BG131" i="6"/>
  <c r="BB131" i="6"/>
  <c r="AX131" i="6"/>
  <c r="AU131" i="6"/>
  <c r="BL131" i="6" s="1"/>
  <c r="AT131" i="6"/>
  <c r="AS131" i="6"/>
  <c r="BJ131" i="6" s="1"/>
  <c r="AR131" i="6"/>
  <c r="BI131" i="6" s="1"/>
  <c r="BP131" i="6" s="1"/>
  <c r="AQ131" i="6"/>
  <c r="BH131" i="6" s="1"/>
  <c r="AP131" i="6"/>
  <c r="AO131" i="6"/>
  <c r="BF131" i="6" s="1"/>
  <c r="AN131" i="6"/>
  <c r="BE131" i="6" s="1"/>
  <c r="AL131" i="6"/>
  <c r="BC131" i="6" s="1"/>
  <c r="AK131" i="6"/>
  <c r="AJ131" i="6"/>
  <c r="BA131" i="6" s="1"/>
  <c r="AI131" i="6"/>
  <c r="AZ131" i="6" s="1"/>
  <c r="AH131" i="6"/>
  <c r="AY131" i="6" s="1"/>
  <c r="BO131" i="6" s="1"/>
  <c r="AG131" i="6"/>
  <c r="AF131" i="6"/>
  <c r="AW131" i="6" s="1"/>
  <c r="BI130" i="6"/>
  <c r="BP130" i="6" s="1"/>
  <c r="BE130" i="6"/>
  <c r="AZ130" i="6"/>
  <c r="AU130" i="6"/>
  <c r="BL130" i="6" s="1"/>
  <c r="AT130" i="6"/>
  <c r="BK130" i="6" s="1"/>
  <c r="AS130" i="6"/>
  <c r="BJ130" i="6" s="1"/>
  <c r="AR130" i="6"/>
  <c r="AQ130" i="6"/>
  <c r="BH130" i="6" s="1"/>
  <c r="AP130" i="6"/>
  <c r="BG130" i="6" s="1"/>
  <c r="AO130" i="6"/>
  <c r="BF130" i="6" s="1"/>
  <c r="AN130" i="6"/>
  <c r="AL130" i="6"/>
  <c r="BC130" i="6" s="1"/>
  <c r="AK130" i="6"/>
  <c r="BB130" i="6" s="1"/>
  <c r="BO130" i="6" s="1"/>
  <c r="AJ130" i="6"/>
  <c r="BA130" i="6" s="1"/>
  <c r="AI130" i="6"/>
  <c r="AH130" i="6"/>
  <c r="AY130" i="6" s="1"/>
  <c r="AG130" i="6"/>
  <c r="AX130" i="6" s="1"/>
  <c r="AF130" i="6"/>
  <c r="AW130" i="6" s="1"/>
  <c r="BG129" i="6"/>
  <c r="BB129" i="6"/>
  <c r="AX129" i="6"/>
  <c r="AU129" i="6"/>
  <c r="BL129" i="6" s="1"/>
  <c r="AT129" i="6"/>
  <c r="AS129" i="6"/>
  <c r="AR129" i="6"/>
  <c r="BI129" i="6" s="1"/>
  <c r="BP129" i="6" s="1"/>
  <c r="AQ129" i="6"/>
  <c r="BH129" i="6" s="1"/>
  <c r="AP129" i="6"/>
  <c r="AO129" i="6"/>
  <c r="BF129" i="6" s="1"/>
  <c r="AN129" i="6"/>
  <c r="BE129" i="6" s="1"/>
  <c r="AL129" i="6"/>
  <c r="BC129" i="6" s="1"/>
  <c r="AK129" i="6"/>
  <c r="AJ129" i="6"/>
  <c r="BA129" i="6" s="1"/>
  <c r="AI129" i="6"/>
  <c r="AZ129" i="6" s="1"/>
  <c r="AH129" i="6"/>
  <c r="AY129" i="6" s="1"/>
  <c r="BO129" i="6" s="1"/>
  <c r="AG129" i="6"/>
  <c r="AF129" i="6"/>
  <c r="AW129" i="6" s="1"/>
  <c r="BI128" i="6"/>
  <c r="BP128" i="6" s="1"/>
  <c r="BE128" i="6"/>
  <c r="AZ128" i="6"/>
  <c r="AU128" i="6"/>
  <c r="BL128" i="6" s="1"/>
  <c r="AT128" i="6"/>
  <c r="AS128" i="6"/>
  <c r="BJ128" i="6" s="1"/>
  <c r="AR128" i="6"/>
  <c r="AQ128" i="6"/>
  <c r="BH128" i="6" s="1"/>
  <c r="AP128" i="6"/>
  <c r="BG128" i="6" s="1"/>
  <c r="AO128" i="6"/>
  <c r="BF128" i="6" s="1"/>
  <c r="AN128" i="6"/>
  <c r="AL128" i="6"/>
  <c r="BC128" i="6" s="1"/>
  <c r="AK128" i="6"/>
  <c r="BB128" i="6" s="1"/>
  <c r="AJ128" i="6"/>
  <c r="BA128" i="6" s="1"/>
  <c r="AI128" i="6"/>
  <c r="AH128" i="6"/>
  <c r="AY128" i="6" s="1"/>
  <c r="BO128" i="6" s="1"/>
  <c r="AG128" i="6"/>
  <c r="AX128" i="6" s="1"/>
  <c r="AF128" i="6"/>
  <c r="AW128" i="6" s="1"/>
  <c r="BK127" i="6"/>
  <c r="BG127" i="6"/>
  <c r="BB127" i="6"/>
  <c r="AX127" i="6"/>
  <c r="AU127" i="6"/>
  <c r="BL127" i="6" s="1"/>
  <c r="AT127" i="6"/>
  <c r="AS127" i="6"/>
  <c r="BJ127" i="6" s="1"/>
  <c r="AR127" i="6"/>
  <c r="BI127" i="6" s="1"/>
  <c r="AQ127" i="6"/>
  <c r="BH127" i="6" s="1"/>
  <c r="AP127" i="6"/>
  <c r="AO127" i="6"/>
  <c r="BF127" i="6" s="1"/>
  <c r="AN127" i="6"/>
  <c r="BE127" i="6" s="1"/>
  <c r="AL127" i="6"/>
  <c r="BC127" i="6" s="1"/>
  <c r="AK127" i="6"/>
  <c r="AJ127" i="6"/>
  <c r="BA127" i="6" s="1"/>
  <c r="AI127" i="6"/>
  <c r="AZ127" i="6" s="1"/>
  <c r="AH127" i="6"/>
  <c r="AY127" i="6" s="1"/>
  <c r="AG127" i="6"/>
  <c r="AF127" i="6"/>
  <c r="AW127" i="6" s="1"/>
  <c r="BE126" i="6"/>
  <c r="AZ126" i="6"/>
  <c r="AU126" i="6"/>
  <c r="AT126" i="6"/>
  <c r="AS126" i="6"/>
  <c r="AR126" i="6"/>
  <c r="AQ126" i="6"/>
  <c r="BH126" i="6" s="1"/>
  <c r="AP126" i="6"/>
  <c r="BG126" i="6" s="1"/>
  <c r="AO126" i="6"/>
  <c r="BF126" i="6" s="1"/>
  <c r="AN126" i="6"/>
  <c r="AL126" i="6"/>
  <c r="BC126" i="6" s="1"/>
  <c r="AK126" i="6"/>
  <c r="AJ126" i="6"/>
  <c r="BA126" i="6" s="1"/>
  <c r="AI126" i="6"/>
  <c r="AH126" i="6"/>
  <c r="AY126" i="6" s="1"/>
  <c r="BO126" i="6" s="1"/>
  <c r="AG126" i="6"/>
  <c r="AX126" i="6" s="1"/>
  <c r="AF126" i="6"/>
  <c r="AW126" i="6" s="1"/>
  <c r="BK125" i="6"/>
  <c r="BG125" i="6"/>
  <c r="BB125" i="6"/>
  <c r="AX125" i="6"/>
  <c r="AU125" i="6"/>
  <c r="AT125" i="6"/>
  <c r="AS125" i="6"/>
  <c r="BJ125" i="6" s="1"/>
  <c r="BP125" i="6" s="1"/>
  <c r="AR125" i="6"/>
  <c r="BI125" i="6" s="1"/>
  <c r="AQ125" i="6"/>
  <c r="BH125" i="6" s="1"/>
  <c r="AP125" i="6"/>
  <c r="AO125" i="6"/>
  <c r="BF125" i="6" s="1"/>
  <c r="AN125" i="6"/>
  <c r="BE125" i="6" s="1"/>
  <c r="AL125" i="6"/>
  <c r="BC125" i="6" s="1"/>
  <c r="AK125" i="6"/>
  <c r="AJ125" i="6"/>
  <c r="BA125" i="6" s="1"/>
  <c r="AI125" i="6"/>
  <c r="AZ125" i="6" s="1"/>
  <c r="AH125" i="6"/>
  <c r="AY125" i="6" s="1"/>
  <c r="AG125" i="6"/>
  <c r="AF125" i="6"/>
  <c r="AW125" i="6" s="1"/>
  <c r="BI124" i="6"/>
  <c r="BP124" i="6" s="1"/>
  <c r="BE124" i="6"/>
  <c r="AZ124" i="6"/>
  <c r="AU124" i="6"/>
  <c r="AT124" i="6"/>
  <c r="AS124" i="6"/>
  <c r="AR124" i="6"/>
  <c r="AQ124" i="6"/>
  <c r="BH124" i="6" s="1"/>
  <c r="AP124" i="6"/>
  <c r="BG124" i="6" s="1"/>
  <c r="AO124" i="6"/>
  <c r="BF124" i="6" s="1"/>
  <c r="AN124" i="6"/>
  <c r="AL124" i="6"/>
  <c r="BC124" i="6" s="1"/>
  <c r="AK124" i="6"/>
  <c r="AJ124" i="6"/>
  <c r="BA124" i="6" s="1"/>
  <c r="AI124" i="6"/>
  <c r="AH124" i="6"/>
  <c r="AY124" i="6" s="1"/>
  <c r="BO124" i="6" s="1"/>
  <c r="AG124" i="6"/>
  <c r="AX124" i="6" s="1"/>
  <c r="AF124" i="6"/>
  <c r="AW124" i="6" s="1"/>
  <c r="BG123" i="6"/>
  <c r="AX123" i="6"/>
  <c r="AU123" i="6"/>
  <c r="AT123" i="6"/>
  <c r="AS123" i="6"/>
  <c r="AR123" i="6"/>
  <c r="AQ123" i="6"/>
  <c r="BH123" i="6" s="1"/>
  <c r="AP123" i="6"/>
  <c r="AO123" i="6"/>
  <c r="BF123" i="6" s="1"/>
  <c r="AN123" i="6"/>
  <c r="BE123" i="6" s="1"/>
  <c r="AL123" i="6"/>
  <c r="BC123" i="6" s="1"/>
  <c r="AK123" i="6"/>
  <c r="AJ123" i="6"/>
  <c r="BA123" i="6" s="1"/>
  <c r="AI123" i="6"/>
  <c r="AZ123" i="6" s="1"/>
  <c r="AH123" i="6"/>
  <c r="AY123" i="6" s="1"/>
  <c r="BO123" i="6" s="1"/>
  <c r="AG123" i="6"/>
  <c r="AF123" i="6"/>
  <c r="AW123" i="6" s="1"/>
  <c r="BI122" i="6"/>
  <c r="BP122" i="6" s="1"/>
  <c r="BE122" i="6"/>
  <c r="AZ122" i="6"/>
  <c r="AU122" i="6"/>
  <c r="AT122" i="6"/>
  <c r="BK122" i="6" s="1"/>
  <c r="AS122" i="6"/>
  <c r="BJ122" i="6" s="1"/>
  <c r="AR122" i="6"/>
  <c r="AQ122" i="6"/>
  <c r="BH122" i="6" s="1"/>
  <c r="AP122" i="6"/>
  <c r="BG122" i="6" s="1"/>
  <c r="AO122" i="6"/>
  <c r="BF122" i="6" s="1"/>
  <c r="AN122" i="6"/>
  <c r="AL122" i="6"/>
  <c r="BC122" i="6" s="1"/>
  <c r="AK122" i="6"/>
  <c r="BB122" i="6" s="1"/>
  <c r="BO122" i="6" s="1"/>
  <c r="AJ122" i="6"/>
  <c r="BA122" i="6" s="1"/>
  <c r="AI122" i="6"/>
  <c r="AH122" i="6"/>
  <c r="AG122" i="6"/>
  <c r="AX122" i="6" s="1"/>
  <c r="AF122" i="6"/>
  <c r="AW122" i="6" s="1"/>
  <c r="BK121" i="6"/>
  <c r="BG121" i="6"/>
  <c r="BB121" i="6"/>
  <c r="BO121" i="6" s="1"/>
  <c r="AX121" i="6"/>
  <c r="AU121" i="6"/>
  <c r="AT121" i="6"/>
  <c r="AS121" i="6"/>
  <c r="BJ121" i="6" s="1"/>
  <c r="AR121" i="6"/>
  <c r="BI121" i="6" s="1"/>
  <c r="BP121" i="6" s="1"/>
  <c r="AQ121" i="6"/>
  <c r="BH121" i="6" s="1"/>
  <c r="AP121" i="6"/>
  <c r="AO121" i="6"/>
  <c r="BF121" i="6" s="1"/>
  <c r="AN121" i="6"/>
  <c r="BE121" i="6" s="1"/>
  <c r="AL121" i="6"/>
  <c r="BC121" i="6" s="1"/>
  <c r="AK121" i="6"/>
  <c r="AJ121" i="6"/>
  <c r="BA121" i="6" s="1"/>
  <c r="AI121" i="6"/>
  <c r="AZ121" i="6" s="1"/>
  <c r="AH121" i="6"/>
  <c r="AG121" i="6"/>
  <c r="AF121" i="6"/>
  <c r="AW121" i="6" s="1"/>
  <c r="BI120" i="6"/>
  <c r="BE120" i="6"/>
  <c r="AZ120" i="6"/>
  <c r="AU120" i="6"/>
  <c r="AT120" i="6"/>
  <c r="BK120" i="6" s="1"/>
  <c r="AS120" i="6"/>
  <c r="BJ120" i="6" s="1"/>
  <c r="AR120" i="6"/>
  <c r="AQ120" i="6"/>
  <c r="BH120" i="6" s="1"/>
  <c r="AP120" i="6"/>
  <c r="BG120" i="6" s="1"/>
  <c r="AO120" i="6"/>
  <c r="BF120" i="6" s="1"/>
  <c r="AN120" i="6"/>
  <c r="AL120" i="6"/>
  <c r="BC120" i="6" s="1"/>
  <c r="AK120" i="6"/>
  <c r="BB120" i="6" s="1"/>
  <c r="BO120" i="6" s="1"/>
  <c r="AJ120" i="6"/>
  <c r="BA120" i="6" s="1"/>
  <c r="AI120" i="6"/>
  <c r="AH120" i="6"/>
  <c r="AG120" i="6"/>
  <c r="AX120" i="6" s="1"/>
  <c r="AF120" i="6"/>
  <c r="AW120" i="6" s="1"/>
  <c r="BK119" i="6"/>
  <c r="BG119" i="6"/>
  <c r="BB119" i="6"/>
  <c r="BO119" i="6" s="1"/>
  <c r="AX119" i="6"/>
  <c r="AU119" i="6"/>
  <c r="AT119" i="6"/>
  <c r="AS119" i="6"/>
  <c r="BJ119" i="6" s="1"/>
  <c r="AR119" i="6"/>
  <c r="BI119" i="6" s="1"/>
  <c r="AQ119" i="6"/>
  <c r="BH119" i="6" s="1"/>
  <c r="AP119" i="6"/>
  <c r="AO119" i="6"/>
  <c r="BF119" i="6" s="1"/>
  <c r="AN119" i="6"/>
  <c r="BE119" i="6" s="1"/>
  <c r="AL119" i="6"/>
  <c r="BC119" i="6" s="1"/>
  <c r="AK119" i="6"/>
  <c r="AJ119" i="6"/>
  <c r="BA119" i="6" s="1"/>
  <c r="AI119" i="6"/>
  <c r="AZ119" i="6" s="1"/>
  <c r="AH119" i="6"/>
  <c r="AG119" i="6"/>
  <c r="AF119" i="6"/>
  <c r="AW119" i="6" s="1"/>
  <c r="BI118" i="6"/>
  <c r="BE118" i="6"/>
  <c r="AZ118" i="6"/>
  <c r="AU118" i="6"/>
  <c r="AT118" i="6"/>
  <c r="BK118" i="6" s="1"/>
  <c r="AS118" i="6"/>
  <c r="BJ118" i="6" s="1"/>
  <c r="AR118" i="6"/>
  <c r="AQ118" i="6"/>
  <c r="BH118" i="6" s="1"/>
  <c r="AP118" i="6"/>
  <c r="BG118" i="6" s="1"/>
  <c r="AO118" i="6"/>
  <c r="BF118" i="6" s="1"/>
  <c r="AN118" i="6"/>
  <c r="AL118" i="6"/>
  <c r="BC118" i="6" s="1"/>
  <c r="AK118" i="6"/>
  <c r="BB118" i="6" s="1"/>
  <c r="BO118" i="6" s="1"/>
  <c r="AJ118" i="6"/>
  <c r="BA118" i="6" s="1"/>
  <c r="AI118" i="6"/>
  <c r="AH118" i="6"/>
  <c r="AG118" i="6"/>
  <c r="AX118" i="6" s="1"/>
  <c r="AF118" i="6"/>
  <c r="AW118" i="6" s="1"/>
  <c r="BK117" i="6"/>
  <c r="BG117" i="6"/>
  <c r="BB117" i="6"/>
  <c r="AX117" i="6"/>
  <c r="AU117" i="6"/>
  <c r="AT117" i="6"/>
  <c r="AS117" i="6"/>
  <c r="BJ117" i="6" s="1"/>
  <c r="AR117" i="6"/>
  <c r="BI117" i="6" s="1"/>
  <c r="BP117" i="6" s="1"/>
  <c r="AQ117" i="6"/>
  <c r="BH117" i="6" s="1"/>
  <c r="AP117" i="6"/>
  <c r="AO117" i="6"/>
  <c r="BF117" i="6" s="1"/>
  <c r="AN117" i="6"/>
  <c r="BE117" i="6" s="1"/>
  <c r="AL117" i="6"/>
  <c r="BC117" i="6" s="1"/>
  <c r="AK117" i="6"/>
  <c r="AJ117" i="6"/>
  <c r="BA117" i="6" s="1"/>
  <c r="AI117" i="6"/>
  <c r="AZ117" i="6" s="1"/>
  <c r="AH117" i="6"/>
  <c r="AG117" i="6"/>
  <c r="AF117" i="6"/>
  <c r="AW117" i="6" s="1"/>
  <c r="BI116" i="6"/>
  <c r="BE116" i="6"/>
  <c r="AZ116" i="6"/>
  <c r="AU116" i="6"/>
  <c r="AT116" i="6"/>
  <c r="BK116" i="6" s="1"/>
  <c r="AS116" i="6"/>
  <c r="BJ116" i="6" s="1"/>
  <c r="AR116" i="6"/>
  <c r="AQ116" i="6"/>
  <c r="BH116" i="6" s="1"/>
  <c r="AP116" i="6"/>
  <c r="BG116" i="6" s="1"/>
  <c r="AO116" i="6"/>
  <c r="BF116" i="6" s="1"/>
  <c r="AN116" i="6"/>
  <c r="AL116" i="6"/>
  <c r="BC116" i="6" s="1"/>
  <c r="AK116" i="6"/>
  <c r="BB116" i="6" s="1"/>
  <c r="BO116" i="6" s="1"/>
  <c r="AJ116" i="6"/>
  <c r="BA116" i="6" s="1"/>
  <c r="AI116" i="6"/>
  <c r="AH116" i="6"/>
  <c r="AG116" i="6"/>
  <c r="AX116" i="6" s="1"/>
  <c r="AF116" i="6"/>
  <c r="AW116" i="6" s="1"/>
  <c r="BK115" i="6"/>
  <c r="BG115" i="6"/>
  <c r="BB115" i="6"/>
  <c r="BO115" i="6" s="1"/>
  <c r="AX115" i="6"/>
  <c r="AU115" i="6"/>
  <c r="AT115" i="6"/>
  <c r="AS115" i="6"/>
  <c r="BJ115" i="6" s="1"/>
  <c r="AR115" i="6"/>
  <c r="BI115" i="6" s="1"/>
  <c r="BP115" i="6" s="1"/>
  <c r="AQ115" i="6"/>
  <c r="BH115" i="6" s="1"/>
  <c r="AP115" i="6"/>
  <c r="AO115" i="6"/>
  <c r="BF115" i="6" s="1"/>
  <c r="AN115" i="6"/>
  <c r="BE115" i="6" s="1"/>
  <c r="AL115" i="6"/>
  <c r="BC115" i="6" s="1"/>
  <c r="AK115" i="6"/>
  <c r="AJ115" i="6"/>
  <c r="BA115" i="6" s="1"/>
  <c r="AI115" i="6"/>
  <c r="AZ115" i="6" s="1"/>
  <c r="AH115" i="6"/>
  <c r="AG115" i="6"/>
  <c r="AF115" i="6"/>
  <c r="AW115" i="6" s="1"/>
  <c r="BI114" i="6"/>
  <c r="BP114" i="6" s="1"/>
  <c r="BE114" i="6"/>
  <c r="AZ114" i="6"/>
  <c r="AU114" i="6"/>
  <c r="AT114" i="6"/>
  <c r="BK114" i="6" s="1"/>
  <c r="AS114" i="6"/>
  <c r="BJ114" i="6" s="1"/>
  <c r="AR114" i="6"/>
  <c r="AQ114" i="6"/>
  <c r="BH114" i="6" s="1"/>
  <c r="AP114" i="6"/>
  <c r="BG114" i="6" s="1"/>
  <c r="AO114" i="6"/>
  <c r="BF114" i="6" s="1"/>
  <c r="AN114" i="6"/>
  <c r="AL114" i="6"/>
  <c r="BC114" i="6" s="1"/>
  <c r="AK114" i="6"/>
  <c r="BB114" i="6" s="1"/>
  <c r="BO114" i="6" s="1"/>
  <c r="AJ114" i="6"/>
  <c r="BA114" i="6" s="1"/>
  <c r="AI114" i="6"/>
  <c r="AH114" i="6"/>
  <c r="AG114" i="6"/>
  <c r="AX114" i="6" s="1"/>
  <c r="AF114" i="6"/>
  <c r="AW114" i="6" s="1"/>
  <c r="BK113" i="6"/>
  <c r="BG113" i="6"/>
  <c r="BB113" i="6"/>
  <c r="BO113" i="6" s="1"/>
  <c r="AX113" i="6"/>
  <c r="AU113" i="6"/>
  <c r="AT113" i="6"/>
  <c r="AS113" i="6"/>
  <c r="BJ113" i="6" s="1"/>
  <c r="AR113" i="6"/>
  <c r="BI113" i="6" s="1"/>
  <c r="BP113" i="6" s="1"/>
  <c r="AQ113" i="6"/>
  <c r="BH113" i="6" s="1"/>
  <c r="AP113" i="6"/>
  <c r="AO113" i="6"/>
  <c r="BF113" i="6" s="1"/>
  <c r="AN113" i="6"/>
  <c r="BE113" i="6" s="1"/>
  <c r="AL113" i="6"/>
  <c r="BC113" i="6" s="1"/>
  <c r="AK113" i="6"/>
  <c r="AJ113" i="6"/>
  <c r="BA113" i="6" s="1"/>
  <c r="AI113" i="6"/>
  <c r="AZ113" i="6" s="1"/>
  <c r="AH113" i="6"/>
  <c r="AG113" i="6"/>
  <c r="AF113" i="6"/>
  <c r="AW113" i="6" s="1"/>
  <c r="BI112" i="6"/>
  <c r="BE112" i="6"/>
  <c r="AZ112" i="6"/>
  <c r="AU112" i="6"/>
  <c r="AT112" i="6"/>
  <c r="BK112" i="6" s="1"/>
  <c r="AS112" i="6"/>
  <c r="BJ112" i="6" s="1"/>
  <c r="AR112" i="6"/>
  <c r="AQ112" i="6"/>
  <c r="BH112" i="6" s="1"/>
  <c r="AP112" i="6"/>
  <c r="BG112" i="6" s="1"/>
  <c r="AO112" i="6"/>
  <c r="BF112" i="6" s="1"/>
  <c r="AN112" i="6"/>
  <c r="AL112" i="6"/>
  <c r="BC112" i="6" s="1"/>
  <c r="AK112" i="6"/>
  <c r="BB112" i="6" s="1"/>
  <c r="BO112" i="6" s="1"/>
  <c r="AJ112" i="6"/>
  <c r="BA112" i="6" s="1"/>
  <c r="AI112" i="6"/>
  <c r="AH112" i="6"/>
  <c r="AG112" i="6"/>
  <c r="AX112" i="6" s="1"/>
  <c r="AF112" i="6"/>
  <c r="AW112" i="6" s="1"/>
  <c r="BK111" i="6"/>
  <c r="BG111" i="6"/>
  <c r="BB111" i="6"/>
  <c r="BO111" i="6" s="1"/>
  <c r="AX111" i="6"/>
  <c r="AU111" i="6"/>
  <c r="AT111" i="6"/>
  <c r="AS111" i="6"/>
  <c r="BJ111" i="6" s="1"/>
  <c r="AR111" i="6"/>
  <c r="BI111" i="6" s="1"/>
  <c r="AQ111" i="6"/>
  <c r="BH111" i="6" s="1"/>
  <c r="AP111" i="6"/>
  <c r="AO111" i="6"/>
  <c r="BF111" i="6" s="1"/>
  <c r="AN111" i="6"/>
  <c r="BE111" i="6" s="1"/>
  <c r="AL111" i="6"/>
  <c r="BC111" i="6" s="1"/>
  <c r="AK111" i="6"/>
  <c r="AJ111" i="6"/>
  <c r="BA111" i="6" s="1"/>
  <c r="AI111" i="6"/>
  <c r="AZ111" i="6" s="1"/>
  <c r="AH111" i="6"/>
  <c r="AG111" i="6"/>
  <c r="AF111" i="6"/>
  <c r="AW111" i="6" s="1"/>
  <c r="BI110" i="6"/>
  <c r="BE110" i="6"/>
  <c r="AZ110" i="6"/>
  <c r="AU110" i="6"/>
  <c r="AT110" i="6"/>
  <c r="BK110" i="6" s="1"/>
  <c r="AS110" i="6"/>
  <c r="BJ110" i="6" s="1"/>
  <c r="AR110" i="6"/>
  <c r="AQ110" i="6"/>
  <c r="BH110" i="6" s="1"/>
  <c r="AP110" i="6"/>
  <c r="BG110" i="6" s="1"/>
  <c r="AO110" i="6"/>
  <c r="BF110" i="6" s="1"/>
  <c r="AN110" i="6"/>
  <c r="AL110" i="6"/>
  <c r="BC110" i="6" s="1"/>
  <c r="AK110" i="6"/>
  <c r="BB110" i="6" s="1"/>
  <c r="BO110" i="6" s="1"/>
  <c r="AJ110" i="6"/>
  <c r="BA110" i="6" s="1"/>
  <c r="AI110" i="6"/>
  <c r="AH110" i="6"/>
  <c r="AG110" i="6"/>
  <c r="AX110" i="6" s="1"/>
  <c r="AF110" i="6"/>
  <c r="AW110" i="6" s="1"/>
  <c r="BK109" i="6"/>
  <c r="BG109" i="6"/>
  <c r="BB109" i="6"/>
  <c r="AX109" i="6"/>
  <c r="AU109" i="6"/>
  <c r="AT109" i="6"/>
  <c r="AS109" i="6"/>
  <c r="BJ109" i="6" s="1"/>
  <c r="AR109" i="6"/>
  <c r="BI109" i="6" s="1"/>
  <c r="BP109" i="6" s="1"/>
  <c r="AQ109" i="6"/>
  <c r="BH109" i="6" s="1"/>
  <c r="AP109" i="6"/>
  <c r="AO109" i="6"/>
  <c r="BF109" i="6" s="1"/>
  <c r="AN109" i="6"/>
  <c r="BE109" i="6" s="1"/>
  <c r="AL109" i="6"/>
  <c r="BC109" i="6" s="1"/>
  <c r="AK109" i="6"/>
  <c r="AJ109" i="6"/>
  <c r="BA109" i="6" s="1"/>
  <c r="AI109" i="6"/>
  <c r="AZ109" i="6" s="1"/>
  <c r="AH109" i="6"/>
  <c r="AG109" i="6"/>
  <c r="AF109" i="6"/>
  <c r="AW109" i="6" s="1"/>
  <c r="BI108" i="6"/>
  <c r="BH108" i="6"/>
  <c r="BE108" i="6"/>
  <c r="AZ108" i="6"/>
  <c r="AU108" i="6"/>
  <c r="AT108" i="6"/>
  <c r="BK108" i="6" s="1"/>
  <c r="AS108" i="6"/>
  <c r="BJ108" i="6" s="1"/>
  <c r="AR108" i="6"/>
  <c r="AQ108" i="6"/>
  <c r="AP108" i="6"/>
  <c r="BG108" i="6" s="1"/>
  <c r="AO108" i="6"/>
  <c r="BF108" i="6" s="1"/>
  <c r="AN108" i="6"/>
  <c r="AL108" i="6"/>
  <c r="BC108" i="6" s="1"/>
  <c r="AK108" i="6"/>
  <c r="BB108" i="6" s="1"/>
  <c r="BO108" i="6" s="1"/>
  <c r="AJ108" i="6"/>
  <c r="BA108" i="6" s="1"/>
  <c r="AI108" i="6"/>
  <c r="AH108" i="6"/>
  <c r="AG108" i="6"/>
  <c r="AX108" i="6" s="1"/>
  <c r="AF108" i="6"/>
  <c r="AW108" i="6" s="1"/>
  <c r="BK107" i="6"/>
  <c r="BG107" i="6"/>
  <c r="BE107" i="6"/>
  <c r="BB107" i="6"/>
  <c r="BO107" i="6" s="1"/>
  <c r="BA107" i="6"/>
  <c r="AX107" i="6"/>
  <c r="AU107" i="6"/>
  <c r="AT107" i="6"/>
  <c r="AS107" i="6"/>
  <c r="BJ107" i="6" s="1"/>
  <c r="AR107" i="6"/>
  <c r="BI107" i="6" s="1"/>
  <c r="BP107" i="6" s="1"/>
  <c r="AQ107" i="6"/>
  <c r="BH107" i="6" s="1"/>
  <c r="AP107" i="6"/>
  <c r="AO107" i="6"/>
  <c r="BF107" i="6" s="1"/>
  <c r="AN107" i="6"/>
  <c r="AL107" i="6"/>
  <c r="BC107" i="6" s="1"/>
  <c r="AK107" i="6"/>
  <c r="AJ107" i="6"/>
  <c r="AI107" i="6"/>
  <c r="AZ107" i="6" s="1"/>
  <c r="AH107" i="6"/>
  <c r="AG107" i="6"/>
  <c r="AF107" i="6"/>
  <c r="AW107" i="6" s="1"/>
  <c r="BK106" i="6"/>
  <c r="BI106" i="6"/>
  <c r="BP106" i="6" s="1"/>
  <c r="BE106" i="6"/>
  <c r="BB106" i="6"/>
  <c r="AZ106" i="6"/>
  <c r="AU106" i="6"/>
  <c r="AT106" i="6"/>
  <c r="AS106" i="6"/>
  <c r="BJ106" i="6" s="1"/>
  <c r="AR106" i="6"/>
  <c r="AQ106" i="6"/>
  <c r="BH106" i="6" s="1"/>
  <c r="AP106" i="6"/>
  <c r="BG106" i="6" s="1"/>
  <c r="AO106" i="6"/>
  <c r="BF106" i="6" s="1"/>
  <c r="AN106" i="6"/>
  <c r="AL106" i="6"/>
  <c r="BC106" i="6" s="1"/>
  <c r="AK106" i="6"/>
  <c r="AJ106" i="6"/>
  <c r="BA106" i="6" s="1"/>
  <c r="AI106" i="6"/>
  <c r="AH106" i="6"/>
  <c r="AG106" i="6"/>
  <c r="AX106" i="6" s="1"/>
  <c r="AF106" i="6"/>
  <c r="AW106" i="6" s="1"/>
  <c r="BK105" i="6"/>
  <c r="BG105" i="6"/>
  <c r="BE105" i="6"/>
  <c r="BB105" i="6"/>
  <c r="BO105" i="6" s="1"/>
  <c r="BA105" i="6"/>
  <c r="AX105" i="6"/>
  <c r="AU105" i="6"/>
  <c r="AT105" i="6"/>
  <c r="AS105" i="6"/>
  <c r="BJ105" i="6" s="1"/>
  <c r="AR105" i="6"/>
  <c r="BI105" i="6" s="1"/>
  <c r="BP105" i="6" s="1"/>
  <c r="AQ105" i="6"/>
  <c r="BH105" i="6" s="1"/>
  <c r="AP105" i="6"/>
  <c r="AO105" i="6"/>
  <c r="BF105" i="6" s="1"/>
  <c r="AN105" i="6"/>
  <c r="AL105" i="6"/>
  <c r="BC105" i="6" s="1"/>
  <c r="AK105" i="6"/>
  <c r="AJ105" i="6"/>
  <c r="AI105" i="6"/>
  <c r="AZ105" i="6" s="1"/>
  <c r="AH105" i="6"/>
  <c r="AG105" i="6"/>
  <c r="AF105" i="6"/>
  <c r="AW105" i="6" s="1"/>
  <c r="BK104" i="6"/>
  <c r="BI104" i="6"/>
  <c r="BE104" i="6"/>
  <c r="BB104" i="6"/>
  <c r="BO104" i="6" s="1"/>
  <c r="AZ104" i="6"/>
  <c r="AU104" i="6"/>
  <c r="AT104" i="6"/>
  <c r="AS104" i="6"/>
  <c r="BJ104" i="6" s="1"/>
  <c r="AR104" i="6"/>
  <c r="AQ104" i="6"/>
  <c r="BH104" i="6" s="1"/>
  <c r="AP104" i="6"/>
  <c r="BG104" i="6" s="1"/>
  <c r="AO104" i="6"/>
  <c r="BF104" i="6" s="1"/>
  <c r="AN104" i="6"/>
  <c r="AL104" i="6"/>
  <c r="BC104" i="6" s="1"/>
  <c r="AK104" i="6"/>
  <c r="AJ104" i="6"/>
  <c r="BA104" i="6" s="1"/>
  <c r="AI104" i="6"/>
  <c r="AH104" i="6"/>
  <c r="AG104" i="6"/>
  <c r="AX104" i="6" s="1"/>
  <c r="AF104" i="6"/>
  <c r="AW104" i="6" s="1"/>
  <c r="BK103" i="6"/>
  <c r="BG103" i="6"/>
  <c r="BE103" i="6"/>
  <c r="BB103" i="6"/>
  <c r="BO103" i="6" s="1"/>
  <c r="BA103" i="6"/>
  <c r="AX103" i="6"/>
  <c r="AU103" i="6"/>
  <c r="AT103" i="6"/>
  <c r="AS103" i="6"/>
  <c r="BJ103" i="6" s="1"/>
  <c r="BP103" i="6" s="1"/>
  <c r="AR103" i="6"/>
  <c r="BI103" i="6" s="1"/>
  <c r="AQ103" i="6"/>
  <c r="BH103" i="6" s="1"/>
  <c r="AP103" i="6"/>
  <c r="AO103" i="6"/>
  <c r="BF103" i="6" s="1"/>
  <c r="AN103" i="6"/>
  <c r="AL103" i="6"/>
  <c r="BC103" i="6" s="1"/>
  <c r="AK103" i="6"/>
  <c r="AJ103" i="6"/>
  <c r="AI103" i="6"/>
  <c r="AZ103" i="6" s="1"/>
  <c r="AH103" i="6"/>
  <c r="AG103" i="6"/>
  <c r="AF103" i="6"/>
  <c r="AW103" i="6" s="1"/>
  <c r="BK102" i="6"/>
  <c r="BI102" i="6"/>
  <c r="BE102" i="6"/>
  <c r="BB102" i="6"/>
  <c r="AZ102" i="6"/>
  <c r="AY102" i="6"/>
  <c r="AU102" i="6"/>
  <c r="AT102" i="6"/>
  <c r="AS102" i="6"/>
  <c r="BJ102" i="6" s="1"/>
  <c r="AR102" i="6"/>
  <c r="AQ102" i="6"/>
  <c r="BH102" i="6" s="1"/>
  <c r="AP102" i="6"/>
  <c r="BG102" i="6" s="1"/>
  <c r="AO102" i="6"/>
  <c r="BF102" i="6" s="1"/>
  <c r="AN102" i="6"/>
  <c r="AL102" i="6"/>
  <c r="BC102" i="6" s="1"/>
  <c r="AK102" i="6"/>
  <c r="AJ102" i="6"/>
  <c r="BA102" i="6" s="1"/>
  <c r="AI102" i="6"/>
  <c r="AH102" i="6"/>
  <c r="AG102" i="6"/>
  <c r="AX102" i="6" s="1"/>
  <c r="AF102" i="6"/>
  <c r="AW102" i="6" s="1"/>
  <c r="BK101" i="6"/>
  <c r="BG101" i="6"/>
  <c r="BE101" i="6"/>
  <c r="BB101" i="6"/>
  <c r="BA101" i="6"/>
  <c r="AX101" i="6"/>
  <c r="AU101" i="6"/>
  <c r="AT101" i="6"/>
  <c r="AS101" i="6"/>
  <c r="BJ101" i="6" s="1"/>
  <c r="AR101" i="6"/>
  <c r="BI101" i="6" s="1"/>
  <c r="BP101" i="6" s="1"/>
  <c r="AQ101" i="6"/>
  <c r="BH101" i="6" s="1"/>
  <c r="AP101" i="6"/>
  <c r="AO101" i="6"/>
  <c r="BF101" i="6" s="1"/>
  <c r="AN101" i="6"/>
  <c r="AL101" i="6"/>
  <c r="BC101" i="6" s="1"/>
  <c r="AK101" i="6"/>
  <c r="AJ101" i="6"/>
  <c r="AI101" i="6"/>
  <c r="AZ101" i="6" s="1"/>
  <c r="AH101" i="6"/>
  <c r="AY101" i="6" s="1"/>
  <c r="BO101" i="6" s="1"/>
  <c r="AG101" i="6"/>
  <c r="AF101" i="6"/>
  <c r="AW101" i="6" s="1"/>
  <c r="BK100" i="6"/>
  <c r="BI100" i="6"/>
  <c r="BP100" i="6" s="1"/>
  <c r="BE100" i="6"/>
  <c r="BB100" i="6"/>
  <c r="AZ100" i="6"/>
  <c r="AY100" i="6"/>
  <c r="BO100" i="6" s="1"/>
  <c r="AU100" i="6"/>
  <c r="AT100" i="6"/>
  <c r="AS100" i="6"/>
  <c r="BJ100" i="6" s="1"/>
  <c r="AR100" i="6"/>
  <c r="AQ100" i="6"/>
  <c r="BH100" i="6" s="1"/>
  <c r="AP100" i="6"/>
  <c r="BG100" i="6" s="1"/>
  <c r="AO100" i="6"/>
  <c r="BF100" i="6" s="1"/>
  <c r="AN100" i="6"/>
  <c r="AL100" i="6"/>
  <c r="BC100" i="6" s="1"/>
  <c r="AK100" i="6"/>
  <c r="AJ100" i="6"/>
  <c r="BA100" i="6" s="1"/>
  <c r="AI100" i="6"/>
  <c r="AH100" i="6"/>
  <c r="AG100" i="6"/>
  <c r="AX100" i="6" s="1"/>
  <c r="AF100" i="6"/>
  <c r="AW100" i="6" s="1"/>
  <c r="BK99" i="6"/>
  <c r="BG99" i="6"/>
  <c r="BE99" i="6"/>
  <c r="BB99" i="6"/>
  <c r="BA99" i="6"/>
  <c r="AX99" i="6"/>
  <c r="AU99" i="6"/>
  <c r="AT99" i="6"/>
  <c r="AS99" i="6"/>
  <c r="BJ99" i="6" s="1"/>
  <c r="AR99" i="6"/>
  <c r="BI99" i="6" s="1"/>
  <c r="AQ99" i="6"/>
  <c r="BH99" i="6" s="1"/>
  <c r="AP99" i="6"/>
  <c r="AO99" i="6"/>
  <c r="BF99" i="6" s="1"/>
  <c r="AN99" i="6"/>
  <c r="AL99" i="6"/>
  <c r="BC99" i="6" s="1"/>
  <c r="AK99" i="6"/>
  <c r="AJ99" i="6"/>
  <c r="AI99" i="6"/>
  <c r="AZ99" i="6" s="1"/>
  <c r="AH99" i="6"/>
  <c r="AY99" i="6" s="1"/>
  <c r="BO99" i="6" s="1"/>
  <c r="AG99" i="6"/>
  <c r="AF99" i="6"/>
  <c r="AW99" i="6" s="1"/>
  <c r="BK98" i="6"/>
  <c r="BI98" i="6"/>
  <c r="BP98" i="6" s="1"/>
  <c r="BE98" i="6"/>
  <c r="BB98" i="6"/>
  <c r="AZ98" i="6"/>
  <c r="AY98" i="6"/>
  <c r="BO98" i="6" s="1"/>
  <c r="AU98" i="6"/>
  <c r="AT98" i="6"/>
  <c r="AS98" i="6"/>
  <c r="BJ98" i="6" s="1"/>
  <c r="AR98" i="6"/>
  <c r="AQ98" i="6"/>
  <c r="BH98" i="6" s="1"/>
  <c r="AP98" i="6"/>
  <c r="BG98" i="6" s="1"/>
  <c r="AO98" i="6"/>
  <c r="BF98" i="6" s="1"/>
  <c r="AN98" i="6"/>
  <c r="AL98" i="6"/>
  <c r="BC98" i="6" s="1"/>
  <c r="AK98" i="6"/>
  <c r="AJ98" i="6"/>
  <c r="BA98" i="6" s="1"/>
  <c r="AI98" i="6"/>
  <c r="AH98" i="6"/>
  <c r="AG98" i="6"/>
  <c r="AX98" i="6" s="1"/>
  <c r="AF98" i="6"/>
  <c r="AW98" i="6" s="1"/>
  <c r="BK97" i="6"/>
  <c r="BG97" i="6"/>
  <c r="BE97" i="6"/>
  <c r="BB97" i="6"/>
  <c r="BA97" i="6"/>
  <c r="AX97" i="6"/>
  <c r="AU97" i="6"/>
  <c r="AT97" i="6"/>
  <c r="AS97" i="6"/>
  <c r="BJ97" i="6" s="1"/>
  <c r="AR97" i="6"/>
  <c r="BI97" i="6" s="1"/>
  <c r="BP97" i="6" s="1"/>
  <c r="AQ97" i="6"/>
  <c r="BH97" i="6" s="1"/>
  <c r="AP97" i="6"/>
  <c r="AO97" i="6"/>
  <c r="BF97" i="6" s="1"/>
  <c r="AN97" i="6"/>
  <c r="AL97" i="6"/>
  <c r="BC97" i="6" s="1"/>
  <c r="AK97" i="6"/>
  <c r="AJ97" i="6"/>
  <c r="AI97" i="6"/>
  <c r="AZ97" i="6" s="1"/>
  <c r="AH97" i="6"/>
  <c r="AY97" i="6" s="1"/>
  <c r="BO97" i="6" s="1"/>
  <c r="AG97" i="6"/>
  <c r="AF97" i="6"/>
  <c r="AW97" i="6" s="1"/>
  <c r="BK96" i="6"/>
  <c r="BH96" i="6"/>
  <c r="BF96" i="6"/>
  <c r="BC96" i="6"/>
  <c r="BA96" i="6"/>
  <c r="AY96" i="6"/>
  <c r="BO96" i="6" s="1"/>
  <c r="AW96" i="6"/>
  <c r="AU96" i="6"/>
  <c r="AT96" i="6"/>
  <c r="AS96" i="6"/>
  <c r="BJ96" i="6" s="1"/>
  <c r="AR96" i="6"/>
  <c r="BI96" i="6" s="1"/>
  <c r="AQ96" i="6"/>
  <c r="AP96" i="6"/>
  <c r="BG96" i="6" s="1"/>
  <c r="AO96" i="6"/>
  <c r="AN96" i="6"/>
  <c r="BE96" i="6" s="1"/>
  <c r="AL96" i="6"/>
  <c r="AK96" i="6"/>
  <c r="BB96" i="6" s="1"/>
  <c r="AJ96" i="6"/>
  <c r="AI96" i="6"/>
  <c r="AZ96" i="6" s="1"/>
  <c r="AH96" i="6"/>
  <c r="AG96" i="6"/>
  <c r="AX96" i="6" s="1"/>
  <c r="AF96" i="6"/>
  <c r="BJ95" i="6"/>
  <c r="BH95" i="6"/>
  <c r="BF95" i="6"/>
  <c r="BC95" i="6"/>
  <c r="BA95" i="6"/>
  <c r="AY95" i="6"/>
  <c r="AW95" i="6"/>
  <c r="AU95" i="6"/>
  <c r="AT95" i="6"/>
  <c r="BK95" i="6" s="1"/>
  <c r="AS95" i="6"/>
  <c r="AR95" i="6"/>
  <c r="BI95" i="6" s="1"/>
  <c r="AQ95" i="6"/>
  <c r="AP95" i="6"/>
  <c r="BG95" i="6" s="1"/>
  <c r="AO95" i="6"/>
  <c r="AN95" i="6"/>
  <c r="BE95" i="6" s="1"/>
  <c r="AL95" i="6"/>
  <c r="AK95" i="6"/>
  <c r="BB95" i="6" s="1"/>
  <c r="AJ95" i="6"/>
  <c r="AI95" i="6"/>
  <c r="AZ95" i="6" s="1"/>
  <c r="AH95" i="6"/>
  <c r="AG95" i="6"/>
  <c r="AX95" i="6" s="1"/>
  <c r="AF95" i="6"/>
  <c r="BJ94" i="6"/>
  <c r="BH94" i="6"/>
  <c r="BF94" i="6"/>
  <c r="BC94" i="6"/>
  <c r="BA94" i="6"/>
  <c r="AY94" i="6"/>
  <c r="BO94" i="6" s="1"/>
  <c r="AW94" i="6"/>
  <c r="AU94" i="6"/>
  <c r="AT94" i="6"/>
  <c r="BK94" i="6" s="1"/>
  <c r="AS94" i="6"/>
  <c r="AR94" i="6"/>
  <c r="BI94" i="6" s="1"/>
  <c r="BP94" i="6" s="1"/>
  <c r="AQ94" i="6"/>
  <c r="AP94" i="6"/>
  <c r="BG94" i="6" s="1"/>
  <c r="AO94" i="6"/>
  <c r="AN94" i="6"/>
  <c r="BE94" i="6" s="1"/>
  <c r="AL94" i="6"/>
  <c r="AK94" i="6"/>
  <c r="BB94" i="6" s="1"/>
  <c r="AJ94" i="6"/>
  <c r="AI94" i="6"/>
  <c r="AZ94" i="6" s="1"/>
  <c r="AH94" i="6"/>
  <c r="AG94" i="6"/>
  <c r="AX94" i="6" s="1"/>
  <c r="AF94" i="6"/>
  <c r="BJ93" i="6"/>
  <c r="BH93" i="6"/>
  <c r="BF93" i="6"/>
  <c r="BC93" i="6"/>
  <c r="BA93" i="6"/>
  <c r="AY93" i="6"/>
  <c r="AW93" i="6"/>
  <c r="AU93" i="6"/>
  <c r="AT93" i="6"/>
  <c r="BK93" i="6" s="1"/>
  <c r="AS93" i="6"/>
  <c r="AR93" i="6"/>
  <c r="BI93" i="6" s="1"/>
  <c r="BP93" i="6" s="1"/>
  <c r="AQ93" i="6"/>
  <c r="AP93" i="6"/>
  <c r="BG93" i="6" s="1"/>
  <c r="AO93" i="6"/>
  <c r="AN93" i="6"/>
  <c r="BE93" i="6" s="1"/>
  <c r="AL93" i="6"/>
  <c r="AK93" i="6"/>
  <c r="BB93" i="6" s="1"/>
  <c r="AJ93" i="6"/>
  <c r="AI93" i="6"/>
  <c r="AZ93" i="6" s="1"/>
  <c r="AH93" i="6"/>
  <c r="AG93" i="6"/>
  <c r="AX93" i="6" s="1"/>
  <c r="AF93" i="6"/>
  <c r="BJ92" i="6"/>
  <c r="BH92" i="6"/>
  <c r="BF92" i="6"/>
  <c r="BC92" i="6"/>
  <c r="BA92" i="6"/>
  <c r="AY92" i="6"/>
  <c r="BO92" i="6" s="1"/>
  <c r="AW92" i="6"/>
  <c r="AU92" i="6"/>
  <c r="AT92" i="6"/>
  <c r="BK92" i="6" s="1"/>
  <c r="AS92" i="6"/>
  <c r="AR92" i="6"/>
  <c r="BI92" i="6" s="1"/>
  <c r="BP92" i="6" s="1"/>
  <c r="AQ92" i="6"/>
  <c r="AP92" i="6"/>
  <c r="BG92" i="6" s="1"/>
  <c r="AO92" i="6"/>
  <c r="AN92" i="6"/>
  <c r="BE92" i="6" s="1"/>
  <c r="AL92" i="6"/>
  <c r="AK92" i="6"/>
  <c r="BB92" i="6" s="1"/>
  <c r="AJ92" i="6"/>
  <c r="AI92" i="6"/>
  <c r="AZ92" i="6" s="1"/>
  <c r="AH92" i="6"/>
  <c r="AG92" i="6"/>
  <c r="AX92" i="6" s="1"/>
  <c r="AF92" i="6"/>
  <c r="BJ91" i="6"/>
  <c r="BH91" i="6"/>
  <c r="BF91" i="6"/>
  <c r="BC91" i="6"/>
  <c r="BA91" i="6"/>
  <c r="AY91" i="6"/>
  <c r="AW91" i="6"/>
  <c r="AU91" i="6"/>
  <c r="AT91" i="6"/>
  <c r="BK91" i="6" s="1"/>
  <c r="AS91" i="6"/>
  <c r="AR91" i="6"/>
  <c r="BI91" i="6" s="1"/>
  <c r="BP91" i="6" s="1"/>
  <c r="AQ91" i="6"/>
  <c r="AP91" i="6"/>
  <c r="BG91" i="6" s="1"/>
  <c r="AO91" i="6"/>
  <c r="AN91" i="6"/>
  <c r="BE91" i="6" s="1"/>
  <c r="AL91" i="6"/>
  <c r="AK91" i="6"/>
  <c r="BB91" i="6" s="1"/>
  <c r="AJ91" i="6"/>
  <c r="AI91" i="6"/>
  <c r="AZ91" i="6" s="1"/>
  <c r="AH91" i="6"/>
  <c r="AG91" i="6"/>
  <c r="AX91" i="6" s="1"/>
  <c r="AF91" i="6"/>
  <c r="BJ90" i="6"/>
  <c r="BH90" i="6"/>
  <c r="BF90" i="6"/>
  <c r="BC90" i="6"/>
  <c r="BA90" i="6"/>
  <c r="AY90" i="6"/>
  <c r="BO90" i="6" s="1"/>
  <c r="AW90" i="6"/>
  <c r="AU90" i="6"/>
  <c r="AT90" i="6"/>
  <c r="BK90" i="6" s="1"/>
  <c r="AS90" i="6"/>
  <c r="AR90" i="6"/>
  <c r="BI90" i="6" s="1"/>
  <c r="BP90" i="6" s="1"/>
  <c r="AQ90" i="6"/>
  <c r="AP90" i="6"/>
  <c r="BG90" i="6" s="1"/>
  <c r="AO90" i="6"/>
  <c r="AN90" i="6"/>
  <c r="BE90" i="6" s="1"/>
  <c r="AL90" i="6"/>
  <c r="AK90" i="6"/>
  <c r="BB90" i="6" s="1"/>
  <c r="AJ90" i="6"/>
  <c r="AI90" i="6"/>
  <c r="AZ90" i="6" s="1"/>
  <c r="AH90" i="6"/>
  <c r="AG90" i="6"/>
  <c r="AX90" i="6" s="1"/>
  <c r="AF90" i="6"/>
  <c r="BJ89" i="6"/>
  <c r="BH89" i="6"/>
  <c r="BF89" i="6"/>
  <c r="BC89" i="6"/>
  <c r="BA89" i="6"/>
  <c r="AY89" i="6"/>
  <c r="AW89" i="6"/>
  <c r="AU89" i="6"/>
  <c r="AT89" i="6"/>
  <c r="BK89" i="6" s="1"/>
  <c r="AS89" i="6"/>
  <c r="AR89" i="6"/>
  <c r="BI89" i="6" s="1"/>
  <c r="BP89" i="6" s="1"/>
  <c r="AQ89" i="6"/>
  <c r="AP89" i="6"/>
  <c r="BG89" i="6" s="1"/>
  <c r="AO89" i="6"/>
  <c r="AN89" i="6"/>
  <c r="BE89" i="6" s="1"/>
  <c r="AL89" i="6"/>
  <c r="AK89" i="6"/>
  <c r="BB89" i="6" s="1"/>
  <c r="AJ89" i="6"/>
  <c r="AI89" i="6"/>
  <c r="AZ89" i="6" s="1"/>
  <c r="AH89" i="6"/>
  <c r="AG89" i="6"/>
  <c r="AX89" i="6" s="1"/>
  <c r="AF89" i="6"/>
  <c r="BJ88" i="6"/>
  <c r="BH88" i="6"/>
  <c r="BF88" i="6"/>
  <c r="BC88" i="6"/>
  <c r="BA88" i="6"/>
  <c r="AY88" i="6"/>
  <c r="BO88" i="6" s="1"/>
  <c r="AW88" i="6"/>
  <c r="AU88" i="6"/>
  <c r="AT88" i="6"/>
  <c r="BK88" i="6" s="1"/>
  <c r="AS88" i="6"/>
  <c r="AR88" i="6"/>
  <c r="BI88" i="6" s="1"/>
  <c r="BP88" i="6" s="1"/>
  <c r="AQ88" i="6"/>
  <c r="AP88" i="6"/>
  <c r="BG88" i="6" s="1"/>
  <c r="AO88" i="6"/>
  <c r="AN88" i="6"/>
  <c r="BE88" i="6" s="1"/>
  <c r="AL88" i="6"/>
  <c r="AK88" i="6"/>
  <c r="BB88" i="6" s="1"/>
  <c r="AJ88" i="6"/>
  <c r="AI88" i="6"/>
  <c r="AZ88" i="6" s="1"/>
  <c r="AH88" i="6"/>
  <c r="AG88" i="6"/>
  <c r="AX88" i="6" s="1"/>
  <c r="AF88" i="6"/>
  <c r="BJ87" i="6"/>
  <c r="BH87" i="6"/>
  <c r="BF87" i="6"/>
  <c r="BC87" i="6"/>
  <c r="BA87" i="6"/>
  <c r="AY87" i="6"/>
  <c r="AW87" i="6"/>
  <c r="AU87" i="6"/>
  <c r="AT87" i="6"/>
  <c r="BK87" i="6" s="1"/>
  <c r="AS87" i="6"/>
  <c r="AR87" i="6"/>
  <c r="BI87" i="6" s="1"/>
  <c r="AQ87" i="6"/>
  <c r="AP87" i="6"/>
  <c r="BG87" i="6" s="1"/>
  <c r="AO87" i="6"/>
  <c r="AN87" i="6"/>
  <c r="BE87" i="6" s="1"/>
  <c r="AL87" i="6"/>
  <c r="AK87" i="6"/>
  <c r="BB87" i="6" s="1"/>
  <c r="AJ87" i="6"/>
  <c r="AI87" i="6"/>
  <c r="AZ87" i="6" s="1"/>
  <c r="AH87" i="6"/>
  <c r="AG87" i="6"/>
  <c r="AX87" i="6" s="1"/>
  <c r="AF87" i="6"/>
  <c r="BJ86" i="6"/>
  <c r="BH86" i="6"/>
  <c r="BF86" i="6"/>
  <c r="BC86" i="6"/>
  <c r="BA86" i="6"/>
  <c r="AY86" i="6"/>
  <c r="BO86" i="6" s="1"/>
  <c r="AW86" i="6"/>
  <c r="AU86" i="6"/>
  <c r="AT86" i="6"/>
  <c r="BK86" i="6" s="1"/>
  <c r="AS86" i="6"/>
  <c r="AR86" i="6"/>
  <c r="BI86" i="6" s="1"/>
  <c r="BP86" i="6" s="1"/>
  <c r="AQ86" i="6"/>
  <c r="AP86" i="6"/>
  <c r="BG86" i="6" s="1"/>
  <c r="AO86" i="6"/>
  <c r="AN86" i="6"/>
  <c r="BE86" i="6" s="1"/>
  <c r="AL86" i="6"/>
  <c r="AK86" i="6"/>
  <c r="BB86" i="6" s="1"/>
  <c r="AJ86" i="6"/>
  <c r="AI86" i="6"/>
  <c r="AZ86" i="6" s="1"/>
  <c r="AH86" i="6"/>
  <c r="AG86" i="6"/>
  <c r="AX86" i="6" s="1"/>
  <c r="AF86" i="6"/>
  <c r="BJ85" i="6"/>
  <c r="BH85" i="6"/>
  <c r="BF85" i="6"/>
  <c r="BC85" i="6"/>
  <c r="BA85" i="6"/>
  <c r="AY85" i="6"/>
  <c r="AW85" i="6"/>
  <c r="AU85" i="6"/>
  <c r="AT85" i="6"/>
  <c r="BK85" i="6" s="1"/>
  <c r="AS85" i="6"/>
  <c r="AR85" i="6"/>
  <c r="BI85" i="6" s="1"/>
  <c r="BP85" i="6" s="1"/>
  <c r="AQ85" i="6"/>
  <c r="AP85" i="6"/>
  <c r="BG85" i="6" s="1"/>
  <c r="AO85" i="6"/>
  <c r="AN85" i="6"/>
  <c r="BE85" i="6" s="1"/>
  <c r="AL85" i="6"/>
  <c r="AK85" i="6"/>
  <c r="BB85" i="6" s="1"/>
  <c r="AJ85" i="6"/>
  <c r="AI85" i="6"/>
  <c r="AZ85" i="6" s="1"/>
  <c r="AH85" i="6"/>
  <c r="AG85" i="6"/>
  <c r="AX85" i="6" s="1"/>
  <c r="AF85" i="6"/>
  <c r="BJ84" i="6"/>
  <c r="BH84" i="6"/>
  <c r="BF84" i="6"/>
  <c r="BC84" i="6"/>
  <c r="BA84" i="6"/>
  <c r="AW84" i="6"/>
  <c r="AU84" i="6"/>
  <c r="AT84" i="6"/>
  <c r="BK84" i="6" s="1"/>
  <c r="AS84" i="6"/>
  <c r="AR84" i="6"/>
  <c r="BI84" i="6" s="1"/>
  <c r="BP84" i="6" s="1"/>
  <c r="AQ84" i="6"/>
  <c r="AP84" i="6"/>
  <c r="BG84" i="6" s="1"/>
  <c r="AO84" i="6"/>
  <c r="AN84" i="6"/>
  <c r="BE84" i="6" s="1"/>
  <c r="AL84" i="6"/>
  <c r="AK84" i="6"/>
  <c r="BB84" i="6" s="1"/>
  <c r="BO84" i="6" s="1"/>
  <c r="AJ84" i="6"/>
  <c r="AI84" i="6"/>
  <c r="AZ84" i="6" s="1"/>
  <c r="AH84" i="6"/>
  <c r="AG84" i="6"/>
  <c r="AX84" i="6" s="1"/>
  <c r="AF84" i="6"/>
  <c r="BJ83" i="6"/>
  <c r="BH83" i="6"/>
  <c r="BF83" i="6"/>
  <c r="BC83" i="6"/>
  <c r="BA83" i="6"/>
  <c r="AW83" i="6"/>
  <c r="AU83" i="6"/>
  <c r="AT83" i="6"/>
  <c r="BK83" i="6" s="1"/>
  <c r="AS83" i="6"/>
  <c r="AR83" i="6"/>
  <c r="BI83" i="6" s="1"/>
  <c r="BP83" i="6" s="1"/>
  <c r="AQ83" i="6"/>
  <c r="AP83" i="6"/>
  <c r="BG83" i="6" s="1"/>
  <c r="AO83" i="6"/>
  <c r="AN83" i="6"/>
  <c r="BE83" i="6" s="1"/>
  <c r="AL83" i="6"/>
  <c r="AK83" i="6"/>
  <c r="BB83" i="6" s="1"/>
  <c r="BO83" i="6" s="1"/>
  <c r="AJ83" i="6"/>
  <c r="AI83" i="6"/>
  <c r="AZ83" i="6" s="1"/>
  <c r="AH83" i="6"/>
  <c r="AG83" i="6"/>
  <c r="AX83" i="6" s="1"/>
  <c r="AF83" i="6"/>
  <c r="BJ82" i="6"/>
  <c r="BH82" i="6"/>
  <c r="BF82" i="6"/>
  <c r="BC82" i="6"/>
  <c r="BA82" i="6"/>
  <c r="AY82" i="6"/>
  <c r="AW82" i="6"/>
  <c r="AU82" i="6"/>
  <c r="AT82" i="6"/>
  <c r="BK82" i="6" s="1"/>
  <c r="AS82" i="6"/>
  <c r="AR82" i="6"/>
  <c r="BI82" i="6" s="1"/>
  <c r="AQ82" i="6"/>
  <c r="AP82" i="6"/>
  <c r="BG82" i="6" s="1"/>
  <c r="AO82" i="6"/>
  <c r="AN82" i="6"/>
  <c r="BE82" i="6" s="1"/>
  <c r="AL82" i="6"/>
  <c r="AK82" i="6"/>
  <c r="BB82" i="6" s="1"/>
  <c r="AJ82" i="6"/>
  <c r="AI82" i="6"/>
  <c r="AZ82" i="6" s="1"/>
  <c r="AH82" i="6"/>
  <c r="AG82" i="6"/>
  <c r="AX82" i="6" s="1"/>
  <c r="AF82" i="6"/>
  <c r="BJ81" i="6"/>
  <c r="BH81" i="6"/>
  <c r="BF81" i="6"/>
  <c r="BC81" i="6"/>
  <c r="BA81" i="6"/>
  <c r="AW81" i="6"/>
  <c r="AU81" i="6"/>
  <c r="AT81" i="6"/>
  <c r="BK81" i="6" s="1"/>
  <c r="AS81" i="6"/>
  <c r="AR81" i="6"/>
  <c r="BI81" i="6" s="1"/>
  <c r="BP81" i="6" s="1"/>
  <c r="AQ81" i="6"/>
  <c r="AP81" i="6"/>
  <c r="BG81" i="6" s="1"/>
  <c r="AO81" i="6"/>
  <c r="AN81" i="6"/>
  <c r="BE81" i="6" s="1"/>
  <c r="AL81" i="6"/>
  <c r="AK81" i="6"/>
  <c r="BB81" i="6" s="1"/>
  <c r="BO81" i="6" s="1"/>
  <c r="AJ81" i="6"/>
  <c r="AI81" i="6"/>
  <c r="AZ81" i="6" s="1"/>
  <c r="AH81" i="6"/>
  <c r="AG81" i="6"/>
  <c r="AX81" i="6" s="1"/>
  <c r="AF81" i="6"/>
  <c r="BJ80" i="6"/>
  <c r="BH80" i="6"/>
  <c r="BF80" i="6"/>
  <c r="BC80" i="6"/>
  <c r="BA80" i="6"/>
  <c r="AY80" i="6"/>
  <c r="AW80" i="6"/>
  <c r="AU80" i="6"/>
  <c r="AT80" i="6"/>
  <c r="BK80" i="6" s="1"/>
  <c r="AS80" i="6"/>
  <c r="AR80" i="6"/>
  <c r="BI80" i="6" s="1"/>
  <c r="BP80" i="6" s="1"/>
  <c r="AQ80" i="6"/>
  <c r="AP80" i="6"/>
  <c r="BG80" i="6" s="1"/>
  <c r="AO80" i="6"/>
  <c r="AN80" i="6"/>
  <c r="BE80" i="6" s="1"/>
  <c r="AL80" i="6"/>
  <c r="AK80" i="6"/>
  <c r="BB80" i="6" s="1"/>
  <c r="AJ80" i="6"/>
  <c r="AI80" i="6"/>
  <c r="AZ80" i="6" s="1"/>
  <c r="AH80" i="6"/>
  <c r="AG80" i="6"/>
  <c r="AX80" i="6" s="1"/>
  <c r="AF80" i="6"/>
  <c r="BJ79" i="6"/>
  <c r="BH79" i="6"/>
  <c r="BF79" i="6"/>
  <c r="BC79" i="6"/>
  <c r="BA79" i="6"/>
  <c r="AW79" i="6"/>
  <c r="AU79" i="6"/>
  <c r="AT79" i="6"/>
  <c r="BK79" i="6" s="1"/>
  <c r="AS79" i="6"/>
  <c r="AR79" i="6"/>
  <c r="BI79" i="6" s="1"/>
  <c r="AQ79" i="6"/>
  <c r="AP79" i="6"/>
  <c r="BG79" i="6" s="1"/>
  <c r="AO79" i="6"/>
  <c r="AN79" i="6"/>
  <c r="BE79" i="6" s="1"/>
  <c r="AL79" i="6"/>
  <c r="AK79" i="6"/>
  <c r="BB79" i="6" s="1"/>
  <c r="BO79" i="6" s="1"/>
  <c r="AJ79" i="6"/>
  <c r="AI79" i="6"/>
  <c r="AZ79" i="6" s="1"/>
  <c r="AH79" i="6"/>
  <c r="AG79" i="6"/>
  <c r="AX79" i="6" s="1"/>
  <c r="AF79" i="6"/>
  <c r="BJ78" i="6"/>
  <c r="BH78" i="6"/>
  <c r="BF78" i="6"/>
  <c r="BC78" i="6"/>
  <c r="BA78" i="6"/>
  <c r="AW78" i="6"/>
  <c r="AU78" i="6"/>
  <c r="AT78" i="6"/>
  <c r="BK78" i="6" s="1"/>
  <c r="AS78" i="6"/>
  <c r="AR78" i="6"/>
  <c r="BI78" i="6" s="1"/>
  <c r="BP78" i="6" s="1"/>
  <c r="AQ78" i="6"/>
  <c r="AP78" i="6"/>
  <c r="BG78" i="6" s="1"/>
  <c r="AO78" i="6"/>
  <c r="AN78" i="6"/>
  <c r="BE78" i="6" s="1"/>
  <c r="AL78" i="6"/>
  <c r="AK78" i="6"/>
  <c r="BB78" i="6" s="1"/>
  <c r="BO78" i="6" s="1"/>
  <c r="AJ78" i="6"/>
  <c r="AI78" i="6"/>
  <c r="AZ78" i="6" s="1"/>
  <c r="AH78" i="6"/>
  <c r="AG78" i="6"/>
  <c r="AX78" i="6" s="1"/>
  <c r="AF78" i="6"/>
  <c r="BJ77" i="6"/>
  <c r="BH77" i="6"/>
  <c r="BF77" i="6"/>
  <c r="BC77" i="6"/>
  <c r="BA77" i="6"/>
  <c r="AW77" i="6"/>
  <c r="AU77" i="6"/>
  <c r="AT77" i="6"/>
  <c r="BK77" i="6" s="1"/>
  <c r="AS77" i="6"/>
  <c r="AR77" i="6"/>
  <c r="BI77" i="6" s="1"/>
  <c r="AQ77" i="6"/>
  <c r="AP77" i="6"/>
  <c r="BG77" i="6" s="1"/>
  <c r="AO77" i="6"/>
  <c r="AN77" i="6"/>
  <c r="BE77" i="6" s="1"/>
  <c r="AL77" i="6"/>
  <c r="AK77" i="6"/>
  <c r="BB77" i="6" s="1"/>
  <c r="BO77" i="6" s="1"/>
  <c r="AJ77" i="6"/>
  <c r="AI77" i="6"/>
  <c r="AZ77" i="6" s="1"/>
  <c r="AH77" i="6"/>
  <c r="AG77" i="6"/>
  <c r="AX77" i="6" s="1"/>
  <c r="AF77" i="6"/>
  <c r="BJ76" i="6"/>
  <c r="BH76" i="6"/>
  <c r="BF76" i="6"/>
  <c r="BC76" i="6"/>
  <c r="BA76" i="6"/>
  <c r="AY76" i="6"/>
  <c r="AW76" i="6"/>
  <c r="AU76" i="6"/>
  <c r="AT76" i="6"/>
  <c r="BK76" i="6" s="1"/>
  <c r="AS76" i="6"/>
  <c r="AR76" i="6"/>
  <c r="BI76" i="6" s="1"/>
  <c r="BP76" i="6" s="1"/>
  <c r="AQ76" i="6"/>
  <c r="AP76" i="6"/>
  <c r="BG76" i="6" s="1"/>
  <c r="AO76" i="6"/>
  <c r="AN76" i="6"/>
  <c r="BE76" i="6" s="1"/>
  <c r="AL76" i="6"/>
  <c r="AK76" i="6"/>
  <c r="BB76" i="6" s="1"/>
  <c r="AJ76" i="6"/>
  <c r="AI76" i="6"/>
  <c r="AZ76" i="6" s="1"/>
  <c r="AH76" i="6"/>
  <c r="AG76" i="6"/>
  <c r="AX76" i="6" s="1"/>
  <c r="AF76" i="6"/>
  <c r="BJ75" i="6"/>
  <c r="BH75" i="6"/>
  <c r="BF75" i="6"/>
  <c r="BC75" i="6"/>
  <c r="BA75" i="6"/>
  <c r="AW75" i="6"/>
  <c r="AU75" i="6"/>
  <c r="AT75" i="6"/>
  <c r="BK75" i="6" s="1"/>
  <c r="AS75" i="6"/>
  <c r="AR75" i="6"/>
  <c r="BI75" i="6" s="1"/>
  <c r="BP75" i="6" s="1"/>
  <c r="AQ75" i="6"/>
  <c r="AP75" i="6"/>
  <c r="BG75" i="6" s="1"/>
  <c r="AO75" i="6"/>
  <c r="AN75" i="6"/>
  <c r="BE75" i="6" s="1"/>
  <c r="AL75" i="6"/>
  <c r="AK75" i="6"/>
  <c r="BB75" i="6" s="1"/>
  <c r="BO75" i="6" s="1"/>
  <c r="AJ75" i="6"/>
  <c r="AI75" i="6"/>
  <c r="AZ75" i="6" s="1"/>
  <c r="AH75" i="6"/>
  <c r="AG75" i="6"/>
  <c r="AX75" i="6" s="1"/>
  <c r="AF75" i="6"/>
  <c r="BK74" i="6"/>
  <c r="BJ74" i="6"/>
  <c r="BH74" i="6"/>
  <c r="BG74" i="6"/>
  <c r="BF74" i="6"/>
  <c r="BC74" i="6"/>
  <c r="BB74" i="6"/>
  <c r="BO74" i="6" s="1"/>
  <c r="BA74" i="6"/>
  <c r="AX74" i="6"/>
  <c r="AW74" i="6"/>
  <c r="AU74" i="6"/>
  <c r="AT74" i="6"/>
  <c r="AS74" i="6"/>
  <c r="AR74" i="6"/>
  <c r="BI74" i="6" s="1"/>
  <c r="BP74" i="6" s="1"/>
  <c r="AQ74" i="6"/>
  <c r="AP74" i="6"/>
  <c r="AO74" i="6"/>
  <c r="AN74" i="6"/>
  <c r="BE74" i="6" s="1"/>
  <c r="AL74" i="6"/>
  <c r="AK74" i="6"/>
  <c r="AJ74" i="6"/>
  <c r="AI74" i="6"/>
  <c r="AZ74" i="6" s="1"/>
  <c r="AH74" i="6"/>
  <c r="AG74" i="6"/>
  <c r="AF74" i="6"/>
  <c r="BJ73" i="6"/>
  <c r="BI73" i="6"/>
  <c r="BH73" i="6"/>
  <c r="BF73" i="6"/>
  <c r="BE73" i="6"/>
  <c r="BC73" i="6"/>
  <c r="BA73" i="6"/>
  <c r="AZ73" i="6"/>
  <c r="AW73" i="6"/>
  <c r="AU73" i="6"/>
  <c r="AT73" i="6"/>
  <c r="BK73" i="6" s="1"/>
  <c r="AS73" i="6"/>
  <c r="AR73" i="6"/>
  <c r="AQ73" i="6"/>
  <c r="AP73" i="6"/>
  <c r="BG73" i="6" s="1"/>
  <c r="AO73" i="6"/>
  <c r="AN73" i="6"/>
  <c r="AL73" i="6"/>
  <c r="AK73" i="6"/>
  <c r="BB73" i="6" s="1"/>
  <c r="BO73" i="6" s="1"/>
  <c r="AJ73" i="6"/>
  <c r="AI73" i="6"/>
  <c r="AH73" i="6"/>
  <c r="AG73" i="6"/>
  <c r="AX73" i="6" s="1"/>
  <c r="AF73" i="6"/>
  <c r="BK72" i="6"/>
  <c r="BJ72" i="6"/>
  <c r="BH72" i="6"/>
  <c r="BG72" i="6"/>
  <c r="BF72" i="6"/>
  <c r="BC72" i="6"/>
  <c r="BB72" i="6"/>
  <c r="BO72" i="6" s="1"/>
  <c r="BA72" i="6"/>
  <c r="AX72" i="6"/>
  <c r="AW72" i="6"/>
  <c r="AU72" i="6"/>
  <c r="AT72" i="6"/>
  <c r="AS72" i="6"/>
  <c r="AR72" i="6"/>
  <c r="BI72" i="6" s="1"/>
  <c r="BP72" i="6" s="1"/>
  <c r="AQ72" i="6"/>
  <c r="AP72" i="6"/>
  <c r="AO72" i="6"/>
  <c r="AN72" i="6"/>
  <c r="BE72" i="6" s="1"/>
  <c r="AL72" i="6"/>
  <c r="AK72" i="6"/>
  <c r="AJ72" i="6"/>
  <c r="AI72" i="6"/>
  <c r="AZ72" i="6" s="1"/>
  <c r="AH72" i="6"/>
  <c r="AG72" i="6"/>
  <c r="AF72" i="6"/>
  <c r="BJ71" i="6"/>
  <c r="BI71" i="6"/>
  <c r="BP71" i="6" s="1"/>
  <c r="BH71" i="6"/>
  <c r="BF71" i="6"/>
  <c r="BE71" i="6"/>
  <c r="BC71" i="6"/>
  <c r="BA71" i="6"/>
  <c r="AZ71" i="6"/>
  <c r="AY71" i="6"/>
  <c r="AW71" i="6"/>
  <c r="AU71" i="6"/>
  <c r="AT71" i="6"/>
  <c r="BK71" i="6" s="1"/>
  <c r="AS71" i="6"/>
  <c r="AR71" i="6"/>
  <c r="AQ71" i="6"/>
  <c r="AP71" i="6"/>
  <c r="BG71" i="6" s="1"/>
  <c r="AO71" i="6"/>
  <c r="AN71" i="6"/>
  <c r="AL71" i="6"/>
  <c r="AK71" i="6"/>
  <c r="BB71" i="6" s="1"/>
  <c r="AJ71" i="6"/>
  <c r="AI71" i="6"/>
  <c r="AH71" i="6"/>
  <c r="AG71" i="6"/>
  <c r="AX71" i="6" s="1"/>
  <c r="BO71" i="6" s="1"/>
  <c r="AF71" i="6"/>
  <c r="BK70" i="6"/>
  <c r="BJ70" i="6"/>
  <c r="BH70" i="6"/>
  <c r="BG70" i="6"/>
  <c r="BF70" i="6"/>
  <c r="BC70" i="6"/>
  <c r="BB70" i="6"/>
  <c r="BA70" i="6"/>
  <c r="AX70" i="6"/>
  <c r="BO70" i="6" s="1"/>
  <c r="AW70" i="6"/>
  <c r="AU70" i="6"/>
  <c r="AT70" i="6"/>
  <c r="AS70" i="6"/>
  <c r="AR70" i="6"/>
  <c r="BI70" i="6" s="1"/>
  <c r="BP70" i="6" s="1"/>
  <c r="AQ70" i="6"/>
  <c r="AP70" i="6"/>
  <c r="AO70" i="6"/>
  <c r="AN70" i="6"/>
  <c r="BE70" i="6" s="1"/>
  <c r="AL70" i="6"/>
  <c r="AK70" i="6"/>
  <c r="AJ70" i="6"/>
  <c r="AI70" i="6"/>
  <c r="AZ70" i="6" s="1"/>
  <c r="AH70" i="6"/>
  <c r="AG70" i="6"/>
  <c r="AF70" i="6"/>
  <c r="BJ69" i="6"/>
  <c r="BI69" i="6"/>
  <c r="BH69" i="6"/>
  <c r="BF69" i="6"/>
  <c r="BE69" i="6"/>
  <c r="BC69" i="6"/>
  <c r="BA69" i="6"/>
  <c r="AZ69" i="6"/>
  <c r="AW69" i="6"/>
  <c r="AU69" i="6"/>
  <c r="AT69" i="6"/>
  <c r="BK69" i="6" s="1"/>
  <c r="AS69" i="6"/>
  <c r="AR69" i="6"/>
  <c r="AQ69" i="6"/>
  <c r="AP69" i="6"/>
  <c r="BG69" i="6" s="1"/>
  <c r="AO69" i="6"/>
  <c r="AN69" i="6"/>
  <c r="AL69" i="6"/>
  <c r="AK69" i="6"/>
  <c r="BB69" i="6" s="1"/>
  <c r="AJ69" i="6"/>
  <c r="AI69" i="6"/>
  <c r="AH69" i="6"/>
  <c r="AG69" i="6"/>
  <c r="AX69" i="6" s="1"/>
  <c r="BO69" i="6" s="1"/>
  <c r="AF69" i="6"/>
  <c r="BK68" i="6"/>
  <c r="BJ68" i="6"/>
  <c r="BH68" i="6"/>
  <c r="BG68" i="6"/>
  <c r="BF68" i="6"/>
  <c r="BC68" i="6"/>
  <c r="BB68" i="6"/>
  <c r="BA68" i="6"/>
  <c r="AX68" i="6"/>
  <c r="BO68" i="6" s="1"/>
  <c r="AW68" i="6"/>
  <c r="AU68" i="6"/>
  <c r="AT68" i="6"/>
  <c r="AS68" i="6"/>
  <c r="AR68" i="6"/>
  <c r="BI68" i="6" s="1"/>
  <c r="BP68" i="6" s="1"/>
  <c r="AQ68" i="6"/>
  <c r="AP68" i="6"/>
  <c r="AO68" i="6"/>
  <c r="AN68" i="6"/>
  <c r="BE68" i="6" s="1"/>
  <c r="AL68" i="6"/>
  <c r="AK68" i="6"/>
  <c r="AJ68" i="6"/>
  <c r="AI68" i="6"/>
  <c r="AZ68" i="6" s="1"/>
  <c r="AH68" i="6"/>
  <c r="AG68" i="6"/>
  <c r="AF68" i="6"/>
  <c r="BJ67" i="6"/>
  <c r="BI67" i="6"/>
  <c r="BH67" i="6"/>
  <c r="BF67" i="6"/>
  <c r="BE67" i="6"/>
  <c r="BC67" i="6"/>
  <c r="BA67" i="6"/>
  <c r="AZ67" i="6"/>
  <c r="AW67" i="6"/>
  <c r="AU67" i="6"/>
  <c r="AT67" i="6"/>
  <c r="BK67" i="6" s="1"/>
  <c r="AS67" i="6"/>
  <c r="AR67" i="6"/>
  <c r="AQ67" i="6"/>
  <c r="AP67" i="6"/>
  <c r="BG67" i="6" s="1"/>
  <c r="AO67" i="6"/>
  <c r="AN67" i="6"/>
  <c r="AL67" i="6"/>
  <c r="AK67" i="6"/>
  <c r="BB67" i="6" s="1"/>
  <c r="AJ67" i="6"/>
  <c r="AI67" i="6"/>
  <c r="AH67" i="6"/>
  <c r="AG67" i="6"/>
  <c r="AX67" i="6" s="1"/>
  <c r="BO67" i="6" s="1"/>
  <c r="AF67" i="6"/>
  <c r="BK66" i="6"/>
  <c r="BJ66" i="6"/>
  <c r="BH66" i="6"/>
  <c r="BG66" i="6"/>
  <c r="BF66" i="6"/>
  <c r="BC66" i="6"/>
  <c r="BB66" i="6"/>
  <c r="BA66" i="6"/>
  <c r="AX66" i="6"/>
  <c r="BO66" i="6" s="1"/>
  <c r="AW66" i="6"/>
  <c r="AU66" i="6"/>
  <c r="AT66" i="6"/>
  <c r="AS66" i="6"/>
  <c r="AR66" i="6"/>
  <c r="BI66" i="6" s="1"/>
  <c r="BP66" i="6" s="1"/>
  <c r="AQ66" i="6"/>
  <c r="AP66" i="6"/>
  <c r="AO66" i="6"/>
  <c r="AN66" i="6"/>
  <c r="BE66" i="6" s="1"/>
  <c r="AL66" i="6"/>
  <c r="AK66" i="6"/>
  <c r="AJ66" i="6"/>
  <c r="AI66" i="6"/>
  <c r="AZ66" i="6" s="1"/>
  <c r="AH66" i="6"/>
  <c r="AG66" i="6"/>
  <c r="AF66" i="6"/>
  <c r="BJ65" i="6"/>
  <c r="BI65" i="6"/>
  <c r="BP65" i="6" s="1"/>
  <c r="BH65" i="6"/>
  <c r="BF65" i="6"/>
  <c r="BE65" i="6"/>
  <c r="BC65" i="6"/>
  <c r="BA65" i="6"/>
  <c r="AZ65" i="6"/>
  <c r="AW65" i="6"/>
  <c r="AU65" i="6"/>
  <c r="AT65" i="6"/>
  <c r="BK65" i="6" s="1"/>
  <c r="AS65" i="6"/>
  <c r="AR65" i="6"/>
  <c r="AQ65" i="6"/>
  <c r="AP65" i="6"/>
  <c r="BG65" i="6" s="1"/>
  <c r="AO65" i="6"/>
  <c r="AN65" i="6"/>
  <c r="AL65" i="6"/>
  <c r="AK65" i="6"/>
  <c r="BB65" i="6" s="1"/>
  <c r="AJ65" i="6"/>
  <c r="AI65" i="6"/>
  <c r="AH65" i="6"/>
  <c r="AG65" i="6"/>
  <c r="AX65" i="6" s="1"/>
  <c r="BO65" i="6" s="1"/>
  <c r="AF65" i="6"/>
  <c r="BK64" i="6"/>
  <c r="BJ64" i="6"/>
  <c r="BH64" i="6"/>
  <c r="BG64" i="6"/>
  <c r="BF64" i="6"/>
  <c r="BB64" i="6"/>
  <c r="BA64" i="6"/>
  <c r="AX64" i="6"/>
  <c r="BO64" i="6" s="1"/>
  <c r="AW64" i="6"/>
  <c r="AU64" i="6"/>
  <c r="AT64" i="6"/>
  <c r="AS64" i="6"/>
  <c r="AR64" i="6"/>
  <c r="BI64" i="6" s="1"/>
  <c r="BP64" i="6" s="1"/>
  <c r="AQ64" i="6"/>
  <c r="AP64" i="6"/>
  <c r="AO64" i="6"/>
  <c r="AN64" i="6"/>
  <c r="BE64" i="6" s="1"/>
  <c r="AL64" i="6"/>
  <c r="BC64" i="6" s="1"/>
  <c r="AK64" i="6"/>
  <c r="AJ64" i="6"/>
  <c r="AI64" i="6"/>
  <c r="AZ64" i="6" s="1"/>
  <c r="AH64" i="6"/>
  <c r="AG64" i="6"/>
  <c r="AF64" i="6"/>
  <c r="BI63" i="6"/>
  <c r="BH63" i="6"/>
  <c r="BE63" i="6"/>
  <c r="BC63" i="6"/>
  <c r="AZ63" i="6"/>
  <c r="AY63" i="6"/>
  <c r="AU63" i="6"/>
  <c r="AT63" i="6"/>
  <c r="BK63" i="6" s="1"/>
  <c r="AS63" i="6"/>
  <c r="BJ63" i="6" s="1"/>
  <c r="AR63" i="6"/>
  <c r="AQ63" i="6"/>
  <c r="AP63" i="6"/>
  <c r="BG63" i="6" s="1"/>
  <c r="AO63" i="6"/>
  <c r="BF63" i="6" s="1"/>
  <c r="AN63" i="6"/>
  <c r="AL63" i="6"/>
  <c r="AK63" i="6"/>
  <c r="BB63" i="6" s="1"/>
  <c r="AJ63" i="6"/>
  <c r="BA63" i="6" s="1"/>
  <c r="AI63" i="6"/>
  <c r="AH63" i="6"/>
  <c r="AG63" i="6"/>
  <c r="AX63" i="6" s="1"/>
  <c r="BO63" i="6" s="1"/>
  <c r="AF63" i="6"/>
  <c r="AW63" i="6" s="1"/>
  <c r="BK62" i="6"/>
  <c r="BJ62" i="6"/>
  <c r="BG62" i="6"/>
  <c r="BF62" i="6"/>
  <c r="BB62" i="6"/>
  <c r="BA62" i="6"/>
  <c r="AX62" i="6"/>
  <c r="AW62" i="6"/>
  <c r="AU62" i="6"/>
  <c r="AT62" i="6"/>
  <c r="AS62" i="6"/>
  <c r="AR62" i="6"/>
  <c r="BI62" i="6" s="1"/>
  <c r="AQ62" i="6"/>
  <c r="BH62" i="6" s="1"/>
  <c r="AP62" i="6"/>
  <c r="AO62" i="6"/>
  <c r="AN62" i="6"/>
  <c r="BE62" i="6" s="1"/>
  <c r="AL62" i="6"/>
  <c r="BC62" i="6" s="1"/>
  <c r="AK62" i="6"/>
  <c r="AJ62" i="6"/>
  <c r="AI62" i="6"/>
  <c r="AZ62" i="6" s="1"/>
  <c r="AH62" i="6"/>
  <c r="AY62" i="6" s="1"/>
  <c r="AG62" i="6"/>
  <c r="AF62" i="6"/>
  <c r="BL61" i="6"/>
  <c r="BI61" i="6"/>
  <c r="BH61" i="6"/>
  <c r="BE61" i="6"/>
  <c r="BC61" i="6"/>
  <c r="AZ61" i="6"/>
  <c r="AY61" i="6"/>
  <c r="AU61" i="6"/>
  <c r="AT61" i="6"/>
  <c r="BK61" i="6" s="1"/>
  <c r="AS61" i="6"/>
  <c r="BJ61" i="6" s="1"/>
  <c r="AR61" i="6"/>
  <c r="AQ61" i="6"/>
  <c r="AP61" i="6"/>
  <c r="BG61" i="6" s="1"/>
  <c r="AO61" i="6"/>
  <c r="BF61" i="6" s="1"/>
  <c r="AN61" i="6"/>
  <c r="AL61" i="6"/>
  <c r="AK61" i="6"/>
  <c r="BB61" i="6" s="1"/>
  <c r="AJ61" i="6"/>
  <c r="BA61" i="6" s="1"/>
  <c r="AI61" i="6"/>
  <c r="AH61" i="6"/>
  <c r="AG61" i="6"/>
  <c r="AX61" i="6" s="1"/>
  <c r="AF61" i="6"/>
  <c r="AW61" i="6" s="1"/>
  <c r="BK60" i="6"/>
  <c r="BJ60" i="6"/>
  <c r="BG60" i="6"/>
  <c r="BF60" i="6"/>
  <c r="BB60" i="6"/>
  <c r="BA60" i="6"/>
  <c r="AX60" i="6"/>
  <c r="AW60" i="6"/>
  <c r="AU60" i="6"/>
  <c r="AT60" i="6"/>
  <c r="AS60" i="6"/>
  <c r="AR60" i="6"/>
  <c r="BI60" i="6" s="1"/>
  <c r="AQ60" i="6"/>
  <c r="BH60" i="6" s="1"/>
  <c r="AP60" i="6"/>
  <c r="AO60" i="6"/>
  <c r="AN60" i="6"/>
  <c r="BE60" i="6" s="1"/>
  <c r="AL60" i="6"/>
  <c r="BC60" i="6" s="1"/>
  <c r="AK60" i="6"/>
  <c r="AJ60" i="6"/>
  <c r="AI60" i="6"/>
  <c r="AZ60" i="6" s="1"/>
  <c r="AH60" i="6"/>
  <c r="AY60" i="6" s="1"/>
  <c r="AG60" i="6"/>
  <c r="AF60" i="6"/>
  <c r="BL59" i="6"/>
  <c r="BI59" i="6"/>
  <c r="BP59" i="6" s="1"/>
  <c r="BH59" i="6"/>
  <c r="BE59" i="6"/>
  <c r="BC59" i="6"/>
  <c r="AZ59" i="6"/>
  <c r="AU59" i="6"/>
  <c r="AT59" i="6"/>
  <c r="BK59" i="6" s="1"/>
  <c r="AS59" i="6"/>
  <c r="AR59" i="6"/>
  <c r="AQ59" i="6"/>
  <c r="AP59" i="6"/>
  <c r="BG59" i="6" s="1"/>
  <c r="AO59" i="6"/>
  <c r="BF59" i="6" s="1"/>
  <c r="AN59" i="6"/>
  <c r="AL59" i="6"/>
  <c r="AK59" i="6"/>
  <c r="BB59" i="6" s="1"/>
  <c r="AJ59" i="6"/>
  <c r="BA59" i="6" s="1"/>
  <c r="AI59" i="6"/>
  <c r="AH59" i="6"/>
  <c r="AG59" i="6"/>
  <c r="AX59" i="6" s="1"/>
  <c r="BO59" i="6" s="1"/>
  <c r="AF59" i="6"/>
  <c r="AW59" i="6" s="1"/>
  <c r="BK58" i="6"/>
  <c r="BJ58" i="6"/>
  <c r="BG58" i="6"/>
  <c r="BF58" i="6"/>
  <c r="BB58" i="6"/>
  <c r="BA58" i="6"/>
  <c r="AX58" i="6"/>
  <c r="AW58" i="6"/>
  <c r="AU58" i="6"/>
  <c r="BL58" i="6" s="1"/>
  <c r="AT58" i="6"/>
  <c r="AS58" i="6"/>
  <c r="AR58" i="6"/>
  <c r="BI58" i="6" s="1"/>
  <c r="BP58" i="6" s="1"/>
  <c r="AQ58" i="6"/>
  <c r="BH58" i="6" s="1"/>
  <c r="AP58" i="6"/>
  <c r="AO58" i="6"/>
  <c r="AN58" i="6"/>
  <c r="BE58" i="6" s="1"/>
  <c r="AL58" i="6"/>
  <c r="BC58" i="6" s="1"/>
  <c r="AK58" i="6"/>
  <c r="AJ58" i="6"/>
  <c r="AI58" i="6"/>
  <c r="AZ58" i="6" s="1"/>
  <c r="AH58" i="6"/>
  <c r="AY58" i="6" s="1"/>
  <c r="BO58" i="6" s="1"/>
  <c r="AG58" i="6"/>
  <c r="AF58" i="6"/>
  <c r="BL57" i="6"/>
  <c r="BI57" i="6"/>
  <c r="BH57" i="6"/>
  <c r="BE57" i="6"/>
  <c r="BC57" i="6"/>
  <c r="AZ57" i="6"/>
  <c r="AY57" i="6"/>
  <c r="AU57" i="6"/>
  <c r="AT57" i="6"/>
  <c r="BK57" i="6" s="1"/>
  <c r="AS57" i="6"/>
  <c r="BJ57" i="6" s="1"/>
  <c r="AR57" i="6"/>
  <c r="AQ57" i="6"/>
  <c r="AP57" i="6"/>
  <c r="BG57" i="6" s="1"/>
  <c r="AO57" i="6"/>
  <c r="BF57" i="6" s="1"/>
  <c r="AN57" i="6"/>
  <c r="AL57" i="6"/>
  <c r="AK57" i="6"/>
  <c r="BB57" i="6" s="1"/>
  <c r="AJ57" i="6"/>
  <c r="BA57" i="6" s="1"/>
  <c r="AI57" i="6"/>
  <c r="AH57" i="6"/>
  <c r="AG57" i="6"/>
  <c r="AX57" i="6" s="1"/>
  <c r="AF57" i="6"/>
  <c r="AW57" i="6" s="1"/>
  <c r="BK56" i="6"/>
  <c r="BJ56" i="6"/>
  <c r="BG56" i="6"/>
  <c r="BF56" i="6"/>
  <c r="BB56" i="6"/>
  <c r="BA56" i="6"/>
  <c r="AX56" i="6"/>
  <c r="AW56" i="6"/>
  <c r="AU56" i="6"/>
  <c r="BL56" i="6" s="1"/>
  <c r="AT56" i="6"/>
  <c r="AS56" i="6"/>
  <c r="AR56" i="6"/>
  <c r="BI56" i="6" s="1"/>
  <c r="AQ56" i="6"/>
  <c r="BH56" i="6" s="1"/>
  <c r="AP56" i="6"/>
  <c r="AO56" i="6"/>
  <c r="AN56" i="6"/>
  <c r="BE56" i="6" s="1"/>
  <c r="AL56" i="6"/>
  <c r="BC56" i="6" s="1"/>
  <c r="AK56" i="6"/>
  <c r="AJ56" i="6"/>
  <c r="AI56" i="6"/>
  <c r="AZ56" i="6" s="1"/>
  <c r="AH56" i="6"/>
  <c r="AY56" i="6" s="1"/>
  <c r="AG56" i="6"/>
  <c r="AF56" i="6"/>
  <c r="BL55" i="6"/>
  <c r="BI55" i="6"/>
  <c r="BP55" i="6" s="1"/>
  <c r="BH55" i="6"/>
  <c r="BE55" i="6"/>
  <c r="BC55" i="6"/>
  <c r="AZ55" i="6"/>
  <c r="AY55" i="6"/>
  <c r="AU55" i="6"/>
  <c r="AT55" i="6"/>
  <c r="BK55" i="6" s="1"/>
  <c r="AS55" i="6"/>
  <c r="AR55" i="6"/>
  <c r="AQ55" i="6"/>
  <c r="AP55" i="6"/>
  <c r="BG55" i="6" s="1"/>
  <c r="AO55" i="6"/>
  <c r="BF55" i="6" s="1"/>
  <c r="AN55" i="6"/>
  <c r="AL55" i="6"/>
  <c r="AK55" i="6"/>
  <c r="BB55" i="6" s="1"/>
  <c r="AJ55" i="6"/>
  <c r="BA55" i="6" s="1"/>
  <c r="AI55" i="6"/>
  <c r="AH55" i="6"/>
  <c r="AG55" i="6"/>
  <c r="AX55" i="6" s="1"/>
  <c r="BO55" i="6" s="1"/>
  <c r="AF55" i="6"/>
  <c r="AW55" i="6" s="1"/>
  <c r="BK54" i="6"/>
  <c r="BJ54" i="6"/>
  <c r="BG54" i="6"/>
  <c r="BF54" i="6"/>
  <c r="BB54" i="6"/>
  <c r="BA54" i="6"/>
  <c r="AX54" i="6"/>
  <c r="AW54" i="6"/>
  <c r="AU54" i="6"/>
  <c r="BL54" i="6" s="1"/>
  <c r="AT54" i="6"/>
  <c r="AS54" i="6"/>
  <c r="AR54" i="6"/>
  <c r="BI54" i="6" s="1"/>
  <c r="AQ54" i="6"/>
  <c r="BH54" i="6" s="1"/>
  <c r="AP54" i="6"/>
  <c r="AO54" i="6"/>
  <c r="AN54" i="6"/>
  <c r="BE54" i="6" s="1"/>
  <c r="AL54" i="6"/>
  <c r="BC54" i="6" s="1"/>
  <c r="AK54" i="6"/>
  <c r="AJ54" i="6"/>
  <c r="AI54" i="6"/>
  <c r="AZ54" i="6" s="1"/>
  <c r="AH54" i="6"/>
  <c r="AY54" i="6" s="1"/>
  <c r="AG54" i="6"/>
  <c r="AF54" i="6"/>
  <c r="BL53" i="6"/>
  <c r="BH53" i="6"/>
  <c r="BE53" i="6"/>
  <c r="BC53" i="6"/>
  <c r="AZ53" i="6"/>
  <c r="AY53" i="6"/>
  <c r="AU53" i="6"/>
  <c r="AT53" i="6"/>
  <c r="BK53" i="6" s="1"/>
  <c r="AS53" i="6"/>
  <c r="BJ53" i="6" s="1"/>
  <c r="BP53" i="6" s="1"/>
  <c r="AR53" i="6"/>
  <c r="AQ53" i="6"/>
  <c r="AP53" i="6"/>
  <c r="BG53" i="6" s="1"/>
  <c r="AO53" i="6"/>
  <c r="BF53" i="6" s="1"/>
  <c r="AN53" i="6"/>
  <c r="AL53" i="6"/>
  <c r="AK53" i="6"/>
  <c r="BB53" i="6" s="1"/>
  <c r="AJ53" i="6"/>
  <c r="BA53" i="6" s="1"/>
  <c r="AI53" i="6"/>
  <c r="AH53" i="6"/>
  <c r="AG53" i="6"/>
  <c r="AX53" i="6" s="1"/>
  <c r="BO53" i="6" s="1"/>
  <c r="AF53" i="6"/>
  <c r="AW53" i="6" s="1"/>
  <c r="BK52" i="6"/>
  <c r="BJ52" i="6"/>
  <c r="BG52" i="6"/>
  <c r="BF52" i="6"/>
  <c r="BB52" i="6"/>
  <c r="BA52" i="6"/>
  <c r="AX52" i="6"/>
  <c r="AW52" i="6"/>
  <c r="AU52" i="6"/>
  <c r="BL52" i="6" s="1"/>
  <c r="AT52" i="6"/>
  <c r="AS52" i="6"/>
  <c r="AR52" i="6"/>
  <c r="BI52" i="6" s="1"/>
  <c r="AQ52" i="6"/>
  <c r="BH52" i="6" s="1"/>
  <c r="AP52" i="6"/>
  <c r="AO52" i="6"/>
  <c r="AN52" i="6"/>
  <c r="BE52" i="6" s="1"/>
  <c r="AL52" i="6"/>
  <c r="BC52" i="6" s="1"/>
  <c r="AK52" i="6"/>
  <c r="AJ52" i="6"/>
  <c r="AI52" i="6"/>
  <c r="AZ52" i="6" s="1"/>
  <c r="AH52" i="6"/>
  <c r="AY52" i="6" s="1"/>
  <c r="AG52" i="6"/>
  <c r="AF52" i="6"/>
  <c r="BL51" i="6"/>
  <c r="BI51" i="6"/>
  <c r="BH51" i="6"/>
  <c r="BE51" i="6"/>
  <c r="BC51" i="6"/>
  <c r="AZ51" i="6"/>
  <c r="AY51" i="6"/>
  <c r="AU51" i="6"/>
  <c r="AT51" i="6"/>
  <c r="BK51" i="6" s="1"/>
  <c r="AS51" i="6"/>
  <c r="BJ51" i="6" s="1"/>
  <c r="AR51" i="6"/>
  <c r="AQ51" i="6"/>
  <c r="AP51" i="6"/>
  <c r="BG51" i="6" s="1"/>
  <c r="AO51" i="6"/>
  <c r="BF51" i="6" s="1"/>
  <c r="AN51" i="6"/>
  <c r="AL51" i="6"/>
  <c r="AK51" i="6"/>
  <c r="BB51" i="6" s="1"/>
  <c r="AJ51" i="6"/>
  <c r="BA51" i="6" s="1"/>
  <c r="AI51" i="6"/>
  <c r="AH51" i="6"/>
  <c r="AG51" i="6"/>
  <c r="AX51" i="6" s="1"/>
  <c r="AF51" i="6"/>
  <c r="AW51" i="6" s="1"/>
  <c r="BK50" i="6"/>
  <c r="BJ50" i="6"/>
  <c r="BP50" i="6" s="1"/>
  <c r="BG50" i="6"/>
  <c r="BF50" i="6"/>
  <c r="BB50" i="6"/>
  <c r="BA50" i="6"/>
  <c r="AX50" i="6"/>
  <c r="BO50" i="6" s="1"/>
  <c r="AW50" i="6"/>
  <c r="AU50" i="6"/>
  <c r="BL50" i="6" s="1"/>
  <c r="AT50" i="6"/>
  <c r="AS50" i="6"/>
  <c r="AR50" i="6"/>
  <c r="AQ50" i="6"/>
  <c r="BH50" i="6" s="1"/>
  <c r="AP50" i="6"/>
  <c r="AO50" i="6"/>
  <c r="AN50" i="6"/>
  <c r="BE50" i="6" s="1"/>
  <c r="AL50" i="6"/>
  <c r="BC50" i="6" s="1"/>
  <c r="AK50" i="6"/>
  <c r="AJ50" i="6"/>
  <c r="AI50" i="6"/>
  <c r="AZ50" i="6" s="1"/>
  <c r="AH50" i="6"/>
  <c r="AY50" i="6" s="1"/>
  <c r="AG50" i="6"/>
  <c r="AF50" i="6"/>
  <c r="BL49" i="6"/>
  <c r="BI49" i="6"/>
  <c r="BH49" i="6"/>
  <c r="BE49" i="6"/>
  <c r="BC49" i="6"/>
  <c r="AZ49" i="6"/>
  <c r="AY49" i="6"/>
  <c r="AU49" i="6"/>
  <c r="AT49" i="6"/>
  <c r="BK49" i="6" s="1"/>
  <c r="AS49" i="6"/>
  <c r="BJ49" i="6" s="1"/>
  <c r="AR49" i="6"/>
  <c r="AQ49" i="6"/>
  <c r="AP49" i="6"/>
  <c r="BG49" i="6" s="1"/>
  <c r="AO49" i="6"/>
  <c r="BF49" i="6" s="1"/>
  <c r="AN49" i="6"/>
  <c r="AL49" i="6"/>
  <c r="AK49" i="6"/>
  <c r="BB49" i="6" s="1"/>
  <c r="AJ49" i="6"/>
  <c r="BA49" i="6" s="1"/>
  <c r="AI49" i="6"/>
  <c r="AH49" i="6"/>
  <c r="AG49" i="6"/>
  <c r="AX49" i="6" s="1"/>
  <c r="AF49" i="6"/>
  <c r="AW49" i="6" s="1"/>
  <c r="BK48" i="6"/>
  <c r="BG48" i="6"/>
  <c r="BF48" i="6"/>
  <c r="BB48" i="6"/>
  <c r="BA48" i="6"/>
  <c r="AX48" i="6"/>
  <c r="AW48" i="6"/>
  <c r="AU48" i="6"/>
  <c r="BL48" i="6" s="1"/>
  <c r="BP48" i="6" s="1"/>
  <c r="AT48" i="6"/>
  <c r="AS48" i="6"/>
  <c r="AR48" i="6"/>
  <c r="AQ48" i="6"/>
  <c r="BH48" i="6" s="1"/>
  <c r="AP48" i="6"/>
  <c r="AO48" i="6"/>
  <c r="AN48" i="6"/>
  <c r="BE48" i="6" s="1"/>
  <c r="AL48" i="6"/>
  <c r="BC48" i="6" s="1"/>
  <c r="AK48" i="6"/>
  <c r="AJ48" i="6"/>
  <c r="AI48" i="6"/>
  <c r="AZ48" i="6" s="1"/>
  <c r="AH48" i="6"/>
  <c r="AY48" i="6" s="1"/>
  <c r="AG48" i="6"/>
  <c r="AF48" i="6"/>
  <c r="BL47" i="6"/>
  <c r="BI47" i="6"/>
  <c r="BH47" i="6"/>
  <c r="BE47" i="6"/>
  <c r="BC47" i="6"/>
  <c r="AZ47" i="6"/>
  <c r="AY47" i="6"/>
  <c r="AU47" i="6"/>
  <c r="AT47" i="6"/>
  <c r="BK47" i="6" s="1"/>
  <c r="AS47" i="6"/>
  <c r="BJ47" i="6" s="1"/>
  <c r="AR47" i="6"/>
  <c r="AQ47" i="6"/>
  <c r="AP47" i="6"/>
  <c r="BG47" i="6" s="1"/>
  <c r="AO47" i="6"/>
  <c r="BF47" i="6" s="1"/>
  <c r="AN47" i="6"/>
  <c r="AL47" i="6"/>
  <c r="AK47" i="6"/>
  <c r="BB47" i="6" s="1"/>
  <c r="AJ47" i="6"/>
  <c r="BA47" i="6" s="1"/>
  <c r="AI47" i="6"/>
  <c r="AH47" i="6"/>
  <c r="AG47" i="6"/>
  <c r="AX47" i="6" s="1"/>
  <c r="AF47" i="6"/>
  <c r="AW47" i="6" s="1"/>
  <c r="BK46" i="6"/>
  <c r="BJ46" i="6"/>
  <c r="BG46" i="6"/>
  <c r="BF46" i="6"/>
  <c r="BB46" i="6"/>
  <c r="BA46" i="6"/>
  <c r="AX46" i="6"/>
  <c r="AW46" i="6"/>
  <c r="AU46" i="6"/>
  <c r="BL46" i="6" s="1"/>
  <c r="AT46" i="6"/>
  <c r="AS46" i="6"/>
  <c r="AR46" i="6"/>
  <c r="BI46" i="6" s="1"/>
  <c r="AQ46" i="6"/>
  <c r="BH46" i="6" s="1"/>
  <c r="AP46" i="6"/>
  <c r="AO46" i="6"/>
  <c r="AN46" i="6"/>
  <c r="BE46" i="6" s="1"/>
  <c r="AL46" i="6"/>
  <c r="BC46" i="6" s="1"/>
  <c r="AK46" i="6"/>
  <c r="AJ46" i="6"/>
  <c r="AI46" i="6"/>
  <c r="AZ46" i="6" s="1"/>
  <c r="AH46" i="6"/>
  <c r="AY46" i="6" s="1"/>
  <c r="AG46" i="6"/>
  <c r="AF46" i="6"/>
  <c r="BL45" i="6"/>
  <c r="BI45" i="6"/>
  <c r="BH45" i="6"/>
  <c r="BE45" i="6"/>
  <c r="BC45" i="6"/>
  <c r="AZ45" i="6"/>
  <c r="AY45" i="6"/>
  <c r="AU45" i="6"/>
  <c r="AT45" i="6"/>
  <c r="BK45" i="6" s="1"/>
  <c r="AS45" i="6"/>
  <c r="BJ45" i="6" s="1"/>
  <c r="AR45" i="6"/>
  <c r="AQ45" i="6"/>
  <c r="AP45" i="6"/>
  <c r="BG45" i="6" s="1"/>
  <c r="AO45" i="6"/>
  <c r="BF45" i="6" s="1"/>
  <c r="AN45" i="6"/>
  <c r="AL45" i="6"/>
  <c r="AK45" i="6"/>
  <c r="BB45" i="6" s="1"/>
  <c r="AJ45" i="6"/>
  <c r="BA45" i="6" s="1"/>
  <c r="AI45" i="6"/>
  <c r="AH45" i="6"/>
  <c r="AG45" i="6"/>
  <c r="AX45" i="6" s="1"/>
  <c r="AF45" i="6"/>
  <c r="AW45" i="6" s="1"/>
  <c r="BK44" i="6"/>
  <c r="BG44" i="6"/>
  <c r="BF44" i="6"/>
  <c r="BB44" i="6"/>
  <c r="BA44" i="6"/>
  <c r="AX44" i="6"/>
  <c r="BO44" i="6" s="1"/>
  <c r="AW44" i="6"/>
  <c r="AU44" i="6"/>
  <c r="BL44" i="6" s="1"/>
  <c r="AT44" i="6"/>
  <c r="AS44" i="6"/>
  <c r="AR44" i="6"/>
  <c r="BI44" i="6" s="1"/>
  <c r="BP44" i="6" s="1"/>
  <c r="AQ44" i="6"/>
  <c r="BH44" i="6" s="1"/>
  <c r="AP44" i="6"/>
  <c r="AO44" i="6"/>
  <c r="AN44" i="6"/>
  <c r="BE44" i="6" s="1"/>
  <c r="AL44" i="6"/>
  <c r="BC44" i="6" s="1"/>
  <c r="AK44" i="6"/>
  <c r="AJ44" i="6"/>
  <c r="AI44" i="6"/>
  <c r="AZ44" i="6" s="1"/>
  <c r="AH44" i="6"/>
  <c r="AY44" i="6" s="1"/>
  <c r="AG44" i="6"/>
  <c r="AF44" i="6"/>
  <c r="BL43" i="6"/>
  <c r="BI43" i="6"/>
  <c r="BP43" i="6" s="1"/>
  <c r="BH43" i="6"/>
  <c r="BE43" i="6"/>
  <c r="BC43" i="6"/>
  <c r="AZ43" i="6"/>
  <c r="AY43" i="6"/>
  <c r="AU43" i="6"/>
  <c r="AT43" i="6"/>
  <c r="BK43" i="6" s="1"/>
  <c r="AS43" i="6"/>
  <c r="AR43" i="6"/>
  <c r="AQ43" i="6"/>
  <c r="AP43" i="6"/>
  <c r="BG43" i="6" s="1"/>
  <c r="AO43" i="6"/>
  <c r="BF43" i="6" s="1"/>
  <c r="AN43" i="6"/>
  <c r="AL43" i="6"/>
  <c r="AK43" i="6"/>
  <c r="BB43" i="6" s="1"/>
  <c r="AJ43" i="6"/>
  <c r="BA43" i="6" s="1"/>
  <c r="AI43" i="6"/>
  <c r="AH43" i="6"/>
  <c r="AG43" i="6"/>
  <c r="AX43" i="6" s="1"/>
  <c r="AF43" i="6"/>
  <c r="AW43" i="6" s="1"/>
  <c r="BK42" i="6"/>
  <c r="BG42" i="6"/>
  <c r="BF42" i="6"/>
  <c r="BB42" i="6"/>
  <c r="BA42" i="6"/>
  <c r="AX42" i="6"/>
  <c r="BO42" i="6" s="1"/>
  <c r="AW42" i="6"/>
  <c r="AU42" i="6"/>
  <c r="BL42" i="6" s="1"/>
  <c r="AT42" i="6"/>
  <c r="AS42" i="6"/>
  <c r="AR42" i="6"/>
  <c r="BI42" i="6" s="1"/>
  <c r="BP42" i="6" s="1"/>
  <c r="AQ42" i="6"/>
  <c r="BH42" i="6" s="1"/>
  <c r="AP42" i="6"/>
  <c r="AO42" i="6"/>
  <c r="AN42" i="6"/>
  <c r="BE42" i="6" s="1"/>
  <c r="AL42" i="6"/>
  <c r="BC42" i="6" s="1"/>
  <c r="AK42" i="6"/>
  <c r="AJ42" i="6"/>
  <c r="AI42" i="6"/>
  <c r="AZ42" i="6" s="1"/>
  <c r="AH42" i="6"/>
  <c r="AY42" i="6" s="1"/>
  <c r="AG42" i="6"/>
  <c r="AF42" i="6"/>
  <c r="BL41" i="6"/>
  <c r="BI41" i="6"/>
  <c r="BH41" i="6"/>
  <c r="BE41" i="6"/>
  <c r="BC41" i="6"/>
  <c r="AZ41" i="6"/>
  <c r="AY41" i="6"/>
  <c r="AU41" i="6"/>
  <c r="AT41" i="6"/>
  <c r="BK41" i="6" s="1"/>
  <c r="AS41" i="6"/>
  <c r="BJ41" i="6" s="1"/>
  <c r="AR41" i="6"/>
  <c r="AQ41" i="6"/>
  <c r="AP41" i="6"/>
  <c r="BG41" i="6" s="1"/>
  <c r="AO41" i="6"/>
  <c r="BF41" i="6" s="1"/>
  <c r="AN41" i="6"/>
  <c r="AL41" i="6"/>
  <c r="AK41" i="6"/>
  <c r="BB41" i="6" s="1"/>
  <c r="AJ41" i="6"/>
  <c r="BA41" i="6" s="1"/>
  <c r="AI41" i="6"/>
  <c r="AH41" i="6"/>
  <c r="AG41" i="6"/>
  <c r="AX41" i="6" s="1"/>
  <c r="AF41" i="6"/>
  <c r="AW41" i="6" s="1"/>
  <c r="BK40" i="6"/>
  <c r="BJ40" i="6"/>
  <c r="BG40" i="6"/>
  <c r="BF40" i="6"/>
  <c r="BB40" i="6"/>
  <c r="BA40" i="6"/>
  <c r="AX40" i="6"/>
  <c r="AW40" i="6"/>
  <c r="AU40" i="6"/>
  <c r="BL40" i="6" s="1"/>
  <c r="AT40" i="6"/>
  <c r="AS40" i="6"/>
  <c r="AR40" i="6"/>
  <c r="BI40" i="6" s="1"/>
  <c r="AQ40" i="6"/>
  <c r="BH40" i="6" s="1"/>
  <c r="AP40" i="6"/>
  <c r="AO40" i="6"/>
  <c r="AN40" i="6"/>
  <c r="BE40" i="6" s="1"/>
  <c r="AL40" i="6"/>
  <c r="BC40" i="6" s="1"/>
  <c r="AK40" i="6"/>
  <c r="AJ40" i="6"/>
  <c r="AI40" i="6"/>
  <c r="AZ40" i="6" s="1"/>
  <c r="AH40" i="6"/>
  <c r="AY40" i="6" s="1"/>
  <c r="AG40" i="6"/>
  <c r="AF40" i="6"/>
  <c r="BL39" i="6"/>
  <c r="BI39" i="6"/>
  <c r="BH39" i="6"/>
  <c r="BE39" i="6"/>
  <c r="BC39" i="6"/>
  <c r="AZ39" i="6"/>
  <c r="AY39" i="6"/>
  <c r="AU39" i="6"/>
  <c r="AT39" i="6"/>
  <c r="BK39" i="6" s="1"/>
  <c r="AS39" i="6"/>
  <c r="BJ39" i="6" s="1"/>
  <c r="AR39" i="6"/>
  <c r="AQ39" i="6"/>
  <c r="AP39" i="6"/>
  <c r="BG39" i="6" s="1"/>
  <c r="AO39" i="6"/>
  <c r="BF39" i="6" s="1"/>
  <c r="AN39" i="6"/>
  <c r="AL39" i="6"/>
  <c r="AK39" i="6"/>
  <c r="BB39" i="6" s="1"/>
  <c r="AJ39" i="6"/>
  <c r="BA39" i="6" s="1"/>
  <c r="AI39" i="6"/>
  <c r="AH39" i="6"/>
  <c r="AG39" i="6"/>
  <c r="AX39" i="6" s="1"/>
  <c r="AF39" i="6"/>
  <c r="AW39" i="6" s="1"/>
  <c r="BK38" i="6"/>
  <c r="BJ38" i="6"/>
  <c r="BG38" i="6"/>
  <c r="BF38" i="6"/>
  <c r="BB38" i="6"/>
  <c r="BA38" i="6"/>
  <c r="AX38" i="6"/>
  <c r="AW38" i="6"/>
  <c r="AU38" i="6"/>
  <c r="BL38" i="6" s="1"/>
  <c r="AT38" i="6"/>
  <c r="AS38" i="6"/>
  <c r="AR38" i="6"/>
  <c r="BI38" i="6" s="1"/>
  <c r="AQ38" i="6"/>
  <c r="BH38" i="6" s="1"/>
  <c r="AP38" i="6"/>
  <c r="AO38" i="6"/>
  <c r="AN38" i="6"/>
  <c r="BE38" i="6" s="1"/>
  <c r="AL38" i="6"/>
  <c r="BC38" i="6" s="1"/>
  <c r="AK38" i="6"/>
  <c r="AJ38" i="6"/>
  <c r="AI38" i="6"/>
  <c r="AZ38" i="6" s="1"/>
  <c r="AH38" i="6"/>
  <c r="AY38" i="6" s="1"/>
  <c r="AG38" i="6"/>
  <c r="AF38" i="6"/>
  <c r="BL37" i="6"/>
  <c r="BI37" i="6"/>
  <c r="BH37" i="6"/>
  <c r="BE37" i="6"/>
  <c r="BC37" i="6"/>
  <c r="AZ37" i="6"/>
  <c r="AY37" i="6"/>
  <c r="AU37" i="6"/>
  <c r="AT37" i="6"/>
  <c r="BK37" i="6" s="1"/>
  <c r="AS37" i="6"/>
  <c r="BJ37" i="6" s="1"/>
  <c r="AR37" i="6"/>
  <c r="AQ37" i="6"/>
  <c r="AP37" i="6"/>
  <c r="BG37" i="6" s="1"/>
  <c r="AO37" i="6"/>
  <c r="BF37" i="6" s="1"/>
  <c r="AN37" i="6"/>
  <c r="AL37" i="6"/>
  <c r="AK37" i="6"/>
  <c r="BB37" i="6" s="1"/>
  <c r="AJ37" i="6"/>
  <c r="BA37" i="6" s="1"/>
  <c r="AI37" i="6"/>
  <c r="AH37" i="6"/>
  <c r="AG37" i="6"/>
  <c r="AX37" i="6" s="1"/>
  <c r="AF37" i="6"/>
  <c r="AW37" i="6" s="1"/>
  <c r="BK36" i="6"/>
  <c r="BG36" i="6"/>
  <c r="BB36" i="6"/>
  <c r="BA36" i="6"/>
  <c r="AX36" i="6"/>
  <c r="AU36" i="6"/>
  <c r="BL36" i="6" s="1"/>
  <c r="AT36" i="6"/>
  <c r="AS36" i="6"/>
  <c r="AR36" i="6"/>
  <c r="BI36" i="6" s="1"/>
  <c r="BP36" i="6" s="1"/>
  <c r="AQ36" i="6"/>
  <c r="BH36" i="6" s="1"/>
  <c r="AP36" i="6"/>
  <c r="AO36" i="6"/>
  <c r="BF36" i="6" s="1"/>
  <c r="AN36" i="6"/>
  <c r="BE36" i="6" s="1"/>
  <c r="AL36" i="6"/>
  <c r="BC36" i="6" s="1"/>
  <c r="AK36" i="6"/>
  <c r="AJ36" i="6"/>
  <c r="AI36" i="6"/>
  <c r="AZ36" i="6" s="1"/>
  <c r="AH36" i="6"/>
  <c r="AY36" i="6" s="1"/>
  <c r="BO36" i="6" s="1"/>
  <c r="AG36" i="6"/>
  <c r="AF36" i="6"/>
  <c r="AW36" i="6" s="1"/>
  <c r="BI35" i="6"/>
  <c r="BP35" i="6" s="1"/>
  <c r="BH35" i="6"/>
  <c r="BE35" i="6"/>
  <c r="AZ35" i="6"/>
  <c r="AY35" i="6"/>
  <c r="AU35" i="6"/>
  <c r="BL35" i="6" s="1"/>
  <c r="AT35" i="6"/>
  <c r="BK35" i="6" s="1"/>
  <c r="AS35" i="6"/>
  <c r="AR35" i="6"/>
  <c r="AQ35" i="6"/>
  <c r="AP35" i="6"/>
  <c r="BG35" i="6" s="1"/>
  <c r="AO35" i="6"/>
  <c r="BF35" i="6" s="1"/>
  <c r="AN35" i="6"/>
  <c r="AL35" i="6"/>
  <c r="BC35" i="6" s="1"/>
  <c r="AK35" i="6"/>
  <c r="BB35" i="6" s="1"/>
  <c r="AJ35" i="6"/>
  <c r="BA35" i="6" s="1"/>
  <c r="AI35" i="6"/>
  <c r="AH35" i="6"/>
  <c r="AG35" i="6"/>
  <c r="AX35" i="6" s="1"/>
  <c r="BO35" i="6" s="1"/>
  <c r="AF35" i="6"/>
  <c r="AW35" i="6" s="1"/>
  <c r="BK34" i="6"/>
  <c r="BJ34" i="6"/>
  <c r="BP34" i="6" s="1"/>
  <c r="BG34" i="6"/>
  <c r="BF34" i="6"/>
  <c r="BB34" i="6"/>
  <c r="BA34" i="6"/>
  <c r="AX34" i="6"/>
  <c r="AW34" i="6"/>
  <c r="AU34" i="6"/>
  <c r="BL34" i="6" s="1"/>
  <c r="AT34" i="6"/>
  <c r="AS34" i="6"/>
  <c r="AR34" i="6"/>
  <c r="AQ34" i="6"/>
  <c r="BH34" i="6" s="1"/>
  <c r="AP34" i="6"/>
  <c r="AO34" i="6"/>
  <c r="AN34" i="6"/>
  <c r="BE34" i="6" s="1"/>
  <c r="AL34" i="6"/>
  <c r="BC34" i="6" s="1"/>
  <c r="AK34" i="6"/>
  <c r="AJ34" i="6"/>
  <c r="AI34" i="6"/>
  <c r="AZ34" i="6" s="1"/>
  <c r="AH34" i="6"/>
  <c r="AY34" i="6" s="1"/>
  <c r="AG34" i="6"/>
  <c r="AF34" i="6"/>
  <c r="BL33" i="6"/>
  <c r="BI33" i="6"/>
  <c r="BH33" i="6"/>
  <c r="BE33" i="6"/>
  <c r="BC33" i="6"/>
  <c r="AZ33" i="6"/>
  <c r="AY33" i="6"/>
  <c r="AU33" i="6"/>
  <c r="AT33" i="6"/>
  <c r="BK33" i="6" s="1"/>
  <c r="AS33" i="6"/>
  <c r="BJ33" i="6" s="1"/>
  <c r="AR33" i="6"/>
  <c r="AQ33" i="6"/>
  <c r="AP33" i="6"/>
  <c r="BG33" i="6" s="1"/>
  <c r="AO33" i="6"/>
  <c r="BF33" i="6" s="1"/>
  <c r="AN33" i="6"/>
  <c r="AL33" i="6"/>
  <c r="AK33" i="6"/>
  <c r="BB33" i="6" s="1"/>
  <c r="AJ33" i="6"/>
  <c r="BA33" i="6" s="1"/>
  <c r="AI33" i="6"/>
  <c r="AH33" i="6"/>
  <c r="AG33" i="6"/>
  <c r="AX33" i="6" s="1"/>
  <c r="AF33" i="6"/>
  <c r="AW33" i="6" s="1"/>
  <c r="BK32" i="6"/>
  <c r="BG32" i="6"/>
  <c r="BB32" i="6"/>
  <c r="AX32" i="6"/>
  <c r="BO32" i="6" s="1"/>
  <c r="AU32" i="6"/>
  <c r="BL32" i="6" s="1"/>
  <c r="AT32" i="6"/>
  <c r="AS32" i="6"/>
  <c r="BJ32" i="6" s="1"/>
  <c r="BP32" i="6" s="1"/>
  <c r="AR32" i="6"/>
  <c r="AQ32" i="6"/>
  <c r="BH32" i="6" s="1"/>
  <c r="AP32" i="6"/>
  <c r="AO32" i="6"/>
  <c r="BF32" i="6" s="1"/>
  <c r="AN32" i="6"/>
  <c r="BE32" i="6" s="1"/>
  <c r="AL32" i="6"/>
  <c r="BC32" i="6" s="1"/>
  <c r="AK32" i="6"/>
  <c r="AJ32" i="6"/>
  <c r="BA32" i="6" s="1"/>
  <c r="AI32" i="6"/>
  <c r="AZ32" i="6" s="1"/>
  <c r="AH32" i="6"/>
  <c r="AY32" i="6" s="1"/>
  <c r="AG32" i="6"/>
  <c r="AF32" i="6"/>
  <c r="AW32" i="6" s="1"/>
  <c r="BI31" i="6"/>
  <c r="BP31" i="6" s="1"/>
  <c r="BE31" i="6"/>
  <c r="BB31" i="6"/>
  <c r="AZ31" i="6"/>
  <c r="AU31" i="6"/>
  <c r="BL31" i="6" s="1"/>
  <c r="AT31" i="6"/>
  <c r="BK31" i="6" s="1"/>
  <c r="AS31" i="6"/>
  <c r="BJ31" i="6" s="1"/>
  <c r="AR31" i="6"/>
  <c r="AQ31" i="6"/>
  <c r="BH31" i="6" s="1"/>
  <c r="AP31" i="6"/>
  <c r="BG31" i="6" s="1"/>
  <c r="AO31" i="6"/>
  <c r="BF31" i="6" s="1"/>
  <c r="AN31" i="6"/>
  <c r="AL31" i="6"/>
  <c r="BC31" i="6" s="1"/>
  <c r="AK31" i="6"/>
  <c r="AJ31" i="6"/>
  <c r="BA31" i="6" s="1"/>
  <c r="AI31" i="6"/>
  <c r="AH31" i="6"/>
  <c r="AY31" i="6" s="1"/>
  <c r="AG31" i="6"/>
  <c r="AX31" i="6" s="1"/>
  <c r="BO31" i="6" s="1"/>
  <c r="AF31" i="6"/>
  <c r="AW31" i="6" s="1"/>
  <c r="BK30" i="6"/>
  <c r="BG30" i="6"/>
  <c r="BE30" i="6"/>
  <c r="BB30" i="6"/>
  <c r="AX30" i="6"/>
  <c r="BO30" i="6" s="1"/>
  <c r="AU30" i="6"/>
  <c r="BL30" i="6" s="1"/>
  <c r="AT30" i="6"/>
  <c r="AS30" i="6"/>
  <c r="BJ30" i="6" s="1"/>
  <c r="AR30" i="6"/>
  <c r="BI30" i="6" s="1"/>
  <c r="BP30" i="6" s="1"/>
  <c r="AQ30" i="6"/>
  <c r="BH30" i="6" s="1"/>
  <c r="AP30" i="6"/>
  <c r="AO30" i="6"/>
  <c r="BF30" i="6" s="1"/>
  <c r="AN30" i="6"/>
  <c r="AL30" i="6"/>
  <c r="BC30" i="6" s="1"/>
  <c r="AK30" i="6"/>
  <c r="AJ30" i="6"/>
  <c r="BA30" i="6" s="1"/>
  <c r="AI30" i="6"/>
  <c r="AZ30" i="6" s="1"/>
  <c r="AH30" i="6"/>
  <c r="AY30" i="6" s="1"/>
  <c r="AG30" i="6"/>
  <c r="AF30" i="6"/>
  <c r="AW30" i="6" s="1"/>
  <c r="BI29" i="6"/>
  <c r="BP29" i="6" s="1"/>
  <c r="BE29" i="6"/>
  <c r="BB29" i="6"/>
  <c r="AZ29" i="6"/>
  <c r="AU29" i="6"/>
  <c r="BL29" i="6" s="1"/>
  <c r="AT29" i="6"/>
  <c r="BK29" i="6" s="1"/>
  <c r="AS29" i="6"/>
  <c r="BJ29" i="6" s="1"/>
  <c r="AR29" i="6"/>
  <c r="AQ29" i="6"/>
  <c r="BH29" i="6" s="1"/>
  <c r="AP29" i="6"/>
  <c r="BG29" i="6" s="1"/>
  <c r="AO29" i="6"/>
  <c r="BF29" i="6" s="1"/>
  <c r="AN29" i="6"/>
  <c r="AL29" i="6"/>
  <c r="BC29" i="6" s="1"/>
  <c r="AK29" i="6"/>
  <c r="AJ29" i="6"/>
  <c r="BA29" i="6" s="1"/>
  <c r="AI29" i="6"/>
  <c r="AH29" i="6"/>
  <c r="AY29" i="6" s="1"/>
  <c r="AG29" i="6"/>
  <c r="AX29" i="6" s="1"/>
  <c r="AF29" i="6"/>
  <c r="AW29" i="6" s="1"/>
  <c r="BK28" i="6"/>
  <c r="BG28" i="6"/>
  <c r="BE28" i="6"/>
  <c r="BB28" i="6"/>
  <c r="AU28" i="6"/>
  <c r="BL28" i="6" s="1"/>
  <c r="AT28" i="6"/>
  <c r="AS28" i="6"/>
  <c r="BJ28" i="6" s="1"/>
  <c r="AR28" i="6"/>
  <c r="BI28" i="6" s="1"/>
  <c r="BP28" i="6" s="1"/>
  <c r="AQ28" i="6"/>
  <c r="BH28" i="6" s="1"/>
  <c r="AP28" i="6"/>
  <c r="AO28" i="6"/>
  <c r="BF28" i="6" s="1"/>
  <c r="AN28" i="6"/>
  <c r="AL28" i="6"/>
  <c r="BC28" i="6" s="1"/>
  <c r="AK28" i="6"/>
  <c r="AJ28" i="6"/>
  <c r="BA28" i="6" s="1"/>
  <c r="AI28" i="6"/>
  <c r="AZ28" i="6" s="1"/>
  <c r="AH28" i="6"/>
  <c r="AY28" i="6" s="1"/>
  <c r="BO28" i="6" s="1"/>
  <c r="AG28" i="6"/>
  <c r="AF28" i="6"/>
  <c r="AW28" i="6" s="1"/>
  <c r="BI27" i="6"/>
  <c r="BP27" i="6" s="1"/>
  <c r="BE27" i="6"/>
  <c r="BB27" i="6"/>
  <c r="AZ27" i="6"/>
  <c r="AU27" i="6"/>
  <c r="BL27" i="6" s="1"/>
  <c r="AT27" i="6"/>
  <c r="BK27" i="6" s="1"/>
  <c r="AS27" i="6"/>
  <c r="BJ27" i="6" s="1"/>
  <c r="AR27" i="6"/>
  <c r="AQ27" i="6"/>
  <c r="BH27" i="6" s="1"/>
  <c r="AP27" i="6"/>
  <c r="BG27" i="6" s="1"/>
  <c r="AO27" i="6"/>
  <c r="BF27" i="6" s="1"/>
  <c r="AN27" i="6"/>
  <c r="AL27" i="6"/>
  <c r="BC27" i="6" s="1"/>
  <c r="AK27" i="6"/>
  <c r="AJ27" i="6"/>
  <c r="BA27" i="6" s="1"/>
  <c r="AI27" i="6"/>
  <c r="AH27" i="6"/>
  <c r="AY27" i="6" s="1"/>
  <c r="BO27" i="6" s="1"/>
  <c r="AG27" i="6"/>
  <c r="AX27" i="6" s="1"/>
  <c r="AF27" i="6"/>
  <c r="AW27" i="6" s="1"/>
  <c r="BK26" i="6"/>
  <c r="BG26" i="6"/>
  <c r="BE26" i="6"/>
  <c r="BB26" i="6"/>
  <c r="AX26" i="6"/>
  <c r="BO26" i="6" s="1"/>
  <c r="AU26" i="6"/>
  <c r="BL26" i="6" s="1"/>
  <c r="AT26" i="6"/>
  <c r="AS26" i="6"/>
  <c r="BJ26" i="6" s="1"/>
  <c r="AR26" i="6"/>
  <c r="BI26" i="6" s="1"/>
  <c r="BP26" i="6" s="1"/>
  <c r="AQ26" i="6"/>
  <c r="BH26" i="6" s="1"/>
  <c r="AP26" i="6"/>
  <c r="AO26" i="6"/>
  <c r="BF26" i="6" s="1"/>
  <c r="AN26" i="6"/>
  <c r="AL26" i="6"/>
  <c r="BC26" i="6" s="1"/>
  <c r="AK26" i="6"/>
  <c r="AJ26" i="6"/>
  <c r="BA26" i="6" s="1"/>
  <c r="AI26" i="6"/>
  <c r="AZ26" i="6" s="1"/>
  <c r="AH26" i="6"/>
  <c r="AY26" i="6" s="1"/>
  <c r="AG26" i="6"/>
  <c r="AF26" i="6"/>
  <c r="AW26" i="6" s="1"/>
  <c r="BL25" i="6"/>
  <c r="BH25" i="6"/>
  <c r="BC25" i="6"/>
  <c r="AY25" i="6"/>
  <c r="AU25" i="6"/>
  <c r="AT25" i="6"/>
  <c r="BK25" i="6" s="1"/>
  <c r="AS25" i="6"/>
  <c r="BJ25" i="6" s="1"/>
  <c r="AR25" i="6"/>
  <c r="BI25" i="6" s="1"/>
  <c r="BP25" i="6" s="1"/>
  <c r="AQ25" i="6"/>
  <c r="AP25" i="6"/>
  <c r="BG25" i="6" s="1"/>
  <c r="AO25" i="6"/>
  <c r="BF25" i="6" s="1"/>
  <c r="AN25" i="6"/>
  <c r="BE25" i="6" s="1"/>
  <c r="AL25" i="6"/>
  <c r="AK25" i="6"/>
  <c r="BB25" i="6" s="1"/>
  <c r="AJ25" i="6"/>
  <c r="BA25" i="6" s="1"/>
  <c r="AI25" i="6"/>
  <c r="AZ25" i="6" s="1"/>
  <c r="AH25" i="6"/>
  <c r="AG25" i="6"/>
  <c r="AX25" i="6" s="1"/>
  <c r="BO25" i="6" s="1"/>
  <c r="AF25" i="6"/>
  <c r="AW25" i="6" s="1"/>
  <c r="BJ24" i="6"/>
  <c r="BF24" i="6"/>
  <c r="BA24" i="6"/>
  <c r="AW24" i="6"/>
  <c r="AU24" i="6"/>
  <c r="BL24" i="6" s="1"/>
  <c r="AT24" i="6"/>
  <c r="BK24" i="6" s="1"/>
  <c r="AS24" i="6"/>
  <c r="AR24" i="6"/>
  <c r="BI24" i="6" s="1"/>
  <c r="BP24" i="6" s="1"/>
  <c r="AQ24" i="6"/>
  <c r="BH24" i="6" s="1"/>
  <c r="AP24" i="6"/>
  <c r="BG24" i="6" s="1"/>
  <c r="AO24" i="6"/>
  <c r="AN24" i="6"/>
  <c r="BE24" i="6" s="1"/>
  <c r="AL24" i="6"/>
  <c r="BC24" i="6" s="1"/>
  <c r="AK24" i="6"/>
  <c r="BB24" i="6" s="1"/>
  <c r="AJ24" i="6"/>
  <c r="AI24" i="6"/>
  <c r="AZ24" i="6" s="1"/>
  <c r="AH24" i="6"/>
  <c r="AY24" i="6" s="1"/>
  <c r="AG24" i="6"/>
  <c r="AX24" i="6" s="1"/>
  <c r="BO24" i="6" s="1"/>
  <c r="AF24" i="6"/>
  <c r="BL23" i="6"/>
  <c r="BH23" i="6"/>
  <c r="BC23" i="6"/>
  <c r="AY23" i="6"/>
  <c r="BO23" i="6" s="1"/>
  <c r="AU23" i="6"/>
  <c r="AT23" i="6"/>
  <c r="BK23" i="6" s="1"/>
  <c r="AS23" i="6"/>
  <c r="AR23" i="6"/>
  <c r="BI23" i="6" s="1"/>
  <c r="BP23" i="6" s="1"/>
  <c r="AQ23" i="6"/>
  <c r="AP23" i="6"/>
  <c r="BG23" i="6" s="1"/>
  <c r="AO23" i="6"/>
  <c r="BF23" i="6" s="1"/>
  <c r="AN23" i="6"/>
  <c r="BE23" i="6" s="1"/>
  <c r="AL23" i="6"/>
  <c r="AK23" i="6"/>
  <c r="BB23" i="6" s="1"/>
  <c r="AJ23" i="6"/>
  <c r="BA23" i="6" s="1"/>
  <c r="AI23" i="6"/>
  <c r="AZ23" i="6" s="1"/>
  <c r="AH23" i="6"/>
  <c r="AG23" i="6"/>
  <c r="AX23" i="6" s="1"/>
  <c r="AF23" i="6"/>
  <c r="AW23" i="6" s="1"/>
  <c r="BJ22" i="6"/>
  <c r="BF22" i="6"/>
  <c r="BA22" i="6"/>
  <c r="AW22" i="6"/>
  <c r="AU22" i="6"/>
  <c r="AT22" i="6"/>
  <c r="BK22" i="6" s="1"/>
  <c r="AS22" i="6"/>
  <c r="AR22" i="6"/>
  <c r="BI22" i="6" s="1"/>
  <c r="AQ22" i="6"/>
  <c r="BH22" i="6" s="1"/>
  <c r="AP22" i="6"/>
  <c r="BG22" i="6" s="1"/>
  <c r="AO22" i="6"/>
  <c r="AN22" i="6"/>
  <c r="BE22" i="6" s="1"/>
  <c r="AL22" i="6"/>
  <c r="BC22" i="6" s="1"/>
  <c r="AK22" i="6"/>
  <c r="BB22" i="6" s="1"/>
  <c r="AJ22" i="6"/>
  <c r="AI22" i="6"/>
  <c r="AZ22" i="6" s="1"/>
  <c r="AH22" i="6"/>
  <c r="AY22" i="6" s="1"/>
  <c r="AG22" i="6"/>
  <c r="AX22" i="6" s="1"/>
  <c r="AF22" i="6"/>
  <c r="BL21" i="6"/>
  <c r="BH21" i="6"/>
  <c r="BC21" i="6"/>
  <c r="AY21" i="6"/>
  <c r="AU21" i="6"/>
  <c r="AT21" i="6"/>
  <c r="BK21" i="6" s="1"/>
  <c r="AS21" i="6"/>
  <c r="AR21" i="6"/>
  <c r="BI21" i="6" s="1"/>
  <c r="BP21" i="6" s="1"/>
  <c r="AQ21" i="6"/>
  <c r="AP21" i="6"/>
  <c r="BG21" i="6" s="1"/>
  <c r="AO21" i="6"/>
  <c r="BF21" i="6" s="1"/>
  <c r="AN21" i="6"/>
  <c r="BE21" i="6" s="1"/>
  <c r="AL21" i="6"/>
  <c r="AK21" i="6"/>
  <c r="BB21" i="6" s="1"/>
  <c r="AJ21" i="6"/>
  <c r="BA21" i="6" s="1"/>
  <c r="AI21" i="6"/>
  <c r="AZ21" i="6" s="1"/>
  <c r="AH21" i="6"/>
  <c r="AG21" i="6"/>
  <c r="AX21" i="6" s="1"/>
  <c r="BO21" i="6" s="1"/>
  <c r="AF21" i="6"/>
  <c r="AW21" i="6" s="1"/>
  <c r="BJ20" i="6"/>
  <c r="BF20" i="6"/>
  <c r="BA20" i="6"/>
  <c r="AW20" i="6"/>
  <c r="AU20" i="6"/>
  <c r="BL20" i="6" s="1"/>
  <c r="AT20" i="6"/>
  <c r="BK20" i="6" s="1"/>
  <c r="AS20" i="6"/>
  <c r="AR20" i="6"/>
  <c r="BI20" i="6" s="1"/>
  <c r="BP20" i="6" s="1"/>
  <c r="AQ20" i="6"/>
  <c r="BH20" i="6" s="1"/>
  <c r="AP20" i="6"/>
  <c r="BG20" i="6" s="1"/>
  <c r="AO20" i="6"/>
  <c r="AN20" i="6"/>
  <c r="BE20" i="6" s="1"/>
  <c r="AL20" i="6"/>
  <c r="BC20" i="6" s="1"/>
  <c r="AK20" i="6"/>
  <c r="BB20" i="6" s="1"/>
  <c r="AJ20" i="6"/>
  <c r="AI20" i="6"/>
  <c r="AZ20" i="6" s="1"/>
  <c r="AH20" i="6"/>
  <c r="AY20" i="6" s="1"/>
  <c r="AG20" i="6"/>
  <c r="AF20" i="6"/>
  <c r="BL19" i="6"/>
  <c r="BH19" i="6"/>
  <c r="BC19" i="6"/>
  <c r="AY19" i="6"/>
  <c r="BO19" i="6" s="1"/>
  <c r="AU19" i="6"/>
  <c r="AT19" i="6"/>
  <c r="BK19" i="6" s="1"/>
  <c r="AS19" i="6"/>
  <c r="BJ19" i="6" s="1"/>
  <c r="AR19" i="6"/>
  <c r="BI19" i="6" s="1"/>
  <c r="BP19" i="6" s="1"/>
  <c r="AQ19" i="6"/>
  <c r="AP19" i="6"/>
  <c r="BG19" i="6" s="1"/>
  <c r="AO19" i="6"/>
  <c r="BF19" i="6" s="1"/>
  <c r="AN19" i="6"/>
  <c r="BE19" i="6" s="1"/>
  <c r="AL19" i="6"/>
  <c r="AK19" i="6"/>
  <c r="BB19" i="6" s="1"/>
  <c r="AJ19" i="6"/>
  <c r="BA19" i="6" s="1"/>
  <c r="AI19" i="6"/>
  <c r="AZ19" i="6" s="1"/>
  <c r="AH19" i="6"/>
  <c r="AG19" i="6"/>
  <c r="AF19" i="6"/>
  <c r="AW19" i="6" s="1"/>
  <c r="BJ18" i="6"/>
  <c r="BF18" i="6"/>
  <c r="BA18" i="6"/>
  <c r="AW18" i="6"/>
  <c r="AU18" i="6"/>
  <c r="BL18" i="6" s="1"/>
  <c r="AT18" i="6"/>
  <c r="BK18" i="6" s="1"/>
  <c r="AS18" i="6"/>
  <c r="AR18" i="6"/>
  <c r="BI18" i="6" s="1"/>
  <c r="BP18" i="6" s="1"/>
  <c r="AQ18" i="6"/>
  <c r="BH18" i="6" s="1"/>
  <c r="AP18" i="6"/>
  <c r="BG18" i="6" s="1"/>
  <c r="AO18" i="6"/>
  <c r="AN18" i="6"/>
  <c r="BE18" i="6" s="1"/>
  <c r="AL18" i="6"/>
  <c r="BC18" i="6" s="1"/>
  <c r="AK18" i="6"/>
  <c r="BB18" i="6" s="1"/>
  <c r="AJ18" i="6"/>
  <c r="AI18" i="6"/>
  <c r="AZ18" i="6" s="1"/>
  <c r="AH18" i="6"/>
  <c r="AY18" i="6" s="1"/>
  <c r="BO18" i="6" s="1"/>
  <c r="AG18" i="6"/>
  <c r="AF18" i="6"/>
  <c r="BL17" i="6"/>
  <c r="BH17" i="6"/>
  <c r="BC17" i="6"/>
  <c r="AY17" i="6"/>
  <c r="BO17" i="6" s="1"/>
  <c r="AU17" i="6"/>
  <c r="AT17" i="6"/>
  <c r="BK17" i="6" s="1"/>
  <c r="AS17" i="6"/>
  <c r="BJ17" i="6" s="1"/>
  <c r="AR17" i="6"/>
  <c r="BI17" i="6" s="1"/>
  <c r="BP17" i="6" s="1"/>
  <c r="AQ17" i="6"/>
  <c r="AP17" i="6"/>
  <c r="BG17" i="6" s="1"/>
  <c r="AO17" i="6"/>
  <c r="BF17" i="6" s="1"/>
  <c r="AN17" i="6"/>
  <c r="BE17" i="6" s="1"/>
  <c r="AL17" i="6"/>
  <c r="AK17" i="6"/>
  <c r="BB17" i="6" s="1"/>
  <c r="AJ17" i="6"/>
  <c r="BA17" i="6" s="1"/>
  <c r="AI17" i="6"/>
  <c r="AZ17" i="6" s="1"/>
  <c r="AH17" i="6"/>
  <c r="AG17" i="6"/>
  <c r="AF17" i="6"/>
  <c r="AW17" i="6" s="1"/>
  <c r="BJ16" i="6"/>
  <c r="BF16" i="6"/>
  <c r="BA16" i="6"/>
  <c r="AW16" i="6"/>
  <c r="AU16" i="6"/>
  <c r="BL16" i="6" s="1"/>
  <c r="AT16" i="6"/>
  <c r="BK16" i="6" s="1"/>
  <c r="AS16" i="6"/>
  <c r="AR16" i="6"/>
  <c r="BI16" i="6" s="1"/>
  <c r="BP16" i="6" s="1"/>
  <c r="AQ16" i="6"/>
  <c r="BH16" i="6" s="1"/>
  <c r="AP16" i="6"/>
  <c r="BG16" i="6" s="1"/>
  <c r="AO16" i="6"/>
  <c r="AN16" i="6"/>
  <c r="BE16" i="6" s="1"/>
  <c r="AL16" i="6"/>
  <c r="BC16" i="6" s="1"/>
  <c r="AK16" i="6"/>
  <c r="BB16" i="6" s="1"/>
  <c r="AJ16" i="6"/>
  <c r="AI16" i="6"/>
  <c r="AZ16" i="6" s="1"/>
  <c r="AH16" i="6"/>
  <c r="AY16" i="6" s="1"/>
  <c r="AG16" i="6"/>
  <c r="AF16" i="6"/>
  <c r="BL15" i="6"/>
  <c r="BH15" i="6"/>
  <c r="BC15" i="6"/>
  <c r="AU15" i="6"/>
  <c r="AT15" i="6"/>
  <c r="BK15" i="6" s="1"/>
  <c r="AS15" i="6"/>
  <c r="BJ15" i="6" s="1"/>
  <c r="AR15" i="6"/>
  <c r="BI15" i="6" s="1"/>
  <c r="BP15" i="6" s="1"/>
  <c r="AQ15" i="6"/>
  <c r="AP15" i="6"/>
  <c r="BG15" i="6" s="1"/>
  <c r="AO15" i="6"/>
  <c r="BF15" i="6" s="1"/>
  <c r="AN15" i="6"/>
  <c r="BE15" i="6" s="1"/>
  <c r="AL15" i="6"/>
  <c r="AK15" i="6"/>
  <c r="BB15" i="6" s="1"/>
  <c r="AJ15" i="6"/>
  <c r="BA15" i="6" s="1"/>
  <c r="AI15" i="6"/>
  <c r="AZ15" i="6" s="1"/>
  <c r="AH15" i="6"/>
  <c r="AG15" i="6"/>
  <c r="AF15" i="6"/>
  <c r="AW15" i="6" s="1"/>
  <c r="BJ14" i="6"/>
  <c r="BF14" i="6"/>
  <c r="BA14" i="6"/>
  <c r="AW14" i="6"/>
  <c r="AU14" i="6"/>
  <c r="BL14" i="6" s="1"/>
  <c r="AT14" i="6"/>
  <c r="BK14" i="6" s="1"/>
  <c r="AS14" i="6"/>
  <c r="AR14" i="6"/>
  <c r="BI14" i="6" s="1"/>
  <c r="BP14" i="6" s="1"/>
  <c r="AQ14" i="6"/>
  <c r="BH14" i="6" s="1"/>
  <c r="AP14" i="6"/>
  <c r="BG14" i="6" s="1"/>
  <c r="AO14" i="6"/>
  <c r="AN14" i="6"/>
  <c r="BE14" i="6" s="1"/>
  <c r="AL14" i="6"/>
  <c r="BC14" i="6" s="1"/>
  <c r="AK14" i="6"/>
  <c r="BB14" i="6" s="1"/>
  <c r="AJ14" i="6"/>
  <c r="AI14" i="6"/>
  <c r="AZ14" i="6" s="1"/>
  <c r="AH14" i="6"/>
  <c r="AY14" i="6" s="1"/>
  <c r="AG14" i="6"/>
  <c r="AF14" i="6"/>
  <c r="BL13" i="6"/>
  <c r="BH13" i="6"/>
  <c r="BC13" i="6"/>
  <c r="AY13" i="6"/>
  <c r="AU13" i="6"/>
  <c r="AT13" i="6"/>
  <c r="BK13" i="6" s="1"/>
  <c r="AS13" i="6"/>
  <c r="BJ13" i="6" s="1"/>
  <c r="AR13" i="6"/>
  <c r="BI13" i="6" s="1"/>
  <c r="BP13" i="6" s="1"/>
  <c r="AQ13" i="6"/>
  <c r="AP13" i="6"/>
  <c r="BG13" i="6" s="1"/>
  <c r="AO13" i="6"/>
  <c r="BF13" i="6" s="1"/>
  <c r="AN13" i="6"/>
  <c r="BE13" i="6" s="1"/>
  <c r="AL13" i="6"/>
  <c r="AK13" i="6"/>
  <c r="BB13" i="6" s="1"/>
  <c r="AJ13" i="6"/>
  <c r="BA13" i="6" s="1"/>
  <c r="AI13" i="6"/>
  <c r="AZ13" i="6" s="1"/>
  <c r="AH13" i="6"/>
  <c r="AG13" i="6"/>
  <c r="AX13" i="6" s="1"/>
  <c r="BO13" i="6" s="1"/>
  <c r="AF13" i="6"/>
  <c r="AW13" i="6" s="1"/>
  <c r="BJ12" i="6"/>
  <c r="BF12" i="6"/>
  <c r="BA12" i="6"/>
  <c r="AW12" i="6"/>
  <c r="AU12" i="6"/>
  <c r="BL12" i="6" s="1"/>
  <c r="AT12" i="6"/>
  <c r="BK12" i="6" s="1"/>
  <c r="AS12" i="6"/>
  <c r="AR12" i="6"/>
  <c r="BI12" i="6" s="1"/>
  <c r="BP12" i="6" s="1"/>
  <c r="AQ12" i="6"/>
  <c r="BH12" i="6" s="1"/>
  <c r="AP12" i="6"/>
  <c r="BG12" i="6" s="1"/>
  <c r="AO12" i="6"/>
  <c r="AN12" i="6"/>
  <c r="BE12" i="6" s="1"/>
  <c r="AL12" i="6"/>
  <c r="BC12" i="6" s="1"/>
  <c r="AK12" i="6"/>
  <c r="BB12" i="6" s="1"/>
  <c r="AJ12" i="6"/>
  <c r="AI12" i="6"/>
  <c r="AZ12" i="6" s="1"/>
  <c r="AH12" i="6"/>
  <c r="AY12" i="6" s="1"/>
  <c r="AG12" i="6"/>
  <c r="AF12" i="6"/>
  <c r="BH11" i="6"/>
  <c r="BC11" i="6"/>
  <c r="AY11" i="6"/>
  <c r="AU11" i="6"/>
  <c r="AT11" i="6"/>
  <c r="BK11" i="6" s="1"/>
  <c r="AS11" i="6"/>
  <c r="BJ11" i="6" s="1"/>
  <c r="AR11" i="6"/>
  <c r="BI11" i="6" s="1"/>
  <c r="AQ11" i="6"/>
  <c r="AP11" i="6"/>
  <c r="BG11" i="6" s="1"/>
  <c r="AO11" i="6"/>
  <c r="BF11" i="6" s="1"/>
  <c r="AN11" i="6"/>
  <c r="BE11" i="6" s="1"/>
  <c r="AL11" i="6"/>
  <c r="AK11" i="6"/>
  <c r="BB11" i="6" s="1"/>
  <c r="AJ11" i="6"/>
  <c r="BA11" i="6" s="1"/>
  <c r="AI11" i="6"/>
  <c r="AZ11" i="6" s="1"/>
  <c r="AH11" i="6"/>
  <c r="AG11" i="6"/>
  <c r="AX11" i="6" s="1"/>
  <c r="AF11" i="6"/>
  <c r="AW11" i="6" s="1"/>
  <c r="BJ10" i="6"/>
  <c r="BF10" i="6"/>
  <c r="BA10" i="6"/>
  <c r="AW10" i="6"/>
  <c r="AU10" i="6"/>
  <c r="AT10" i="6"/>
  <c r="BK10" i="6" s="1"/>
  <c r="AS10" i="6"/>
  <c r="AR10" i="6"/>
  <c r="BI10" i="6" s="1"/>
  <c r="AQ10" i="6"/>
  <c r="BH10" i="6" s="1"/>
  <c r="AP10" i="6"/>
  <c r="BG10" i="6" s="1"/>
  <c r="AO10" i="6"/>
  <c r="AN10" i="6"/>
  <c r="BE10" i="6" s="1"/>
  <c r="AL10" i="6"/>
  <c r="BC10" i="6" s="1"/>
  <c r="AK10" i="6"/>
  <c r="BB10" i="6" s="1"/>
  <c r="AJ10" i="6"/>
  <c r="AI10" i="6"/>
  <c r="AZ10" i="6" s="1"/>
  <c r="AH10" i="6"/>
  <c r="AY10" i="6" s="1"/>
  <c r="AG10" i="6"/>
  <c r="AX10" i="6" s="1"/>
  <c r="AF10" i="6"/>
  <c r="BH9" i="6"/>
  <c r="BC9" i="6"/>
  <c r="AY9" i="6"/>
  <c r="AU9" i="6"/>
  <c r="AT9" i="6"/>
  <c r="BK9" i="6" s="1"/>
  <c r="AS9" i="6"/>
  <c r="BJ9" i="6" s="1"/>
  <c r="AR9" i="6"/>
  <c r="BI9" i="6" s="1"/>
  <c r="AQ9" i="6"/>
  <c r="AP9" i="6"/>
  <c r="BG9" i="6" s="1"/>
  <c r="AO9" i="6"/>
  <c r="BF9" i="6" s="1"/>
  <c r="AN9" i="6"/>
  <c r="BE9" i="6" s="1"/>
  <c r="AL9" i="6"/>
  <c r="AK9" i="6"/>
  <c r="BB9" i="6" s="1"/>
  <c r="AJ9" i="6"/>
  <c r="BA9" i="6" s="1"/>
  <c r="AI9" i="6"/>
  <c r="AZ9" i="6" s="1"/>
  <c r="AH9" i="6"/>
  <c r="AG9" i="6"/>
  <c r="AX9" i="6" s="1"/>
  <c r="AF9" i="6"/>
  <c r="AW9" i="6" s="1"/>
  <c r="BJ8" i="6"/>
  <c r="BF8" i="6"/>
  <c r="BA8" i="6"/>
  <c r="AW8" i="6"/>
  <c r="AU8" i="6"/>
  <c r="AT8" i="6"/>
  <c r="BK8" i="6" s="1"/>
  <c r="AS8" i="6"/>
  <c r="AR8" i="6"/>
  <c r="BI8" i="6" s="1"/>
  <c r="AQ8" i="6"/>
  <c r="BH8" i="6" s="1"/>
  <c r="AP8" i="6"/>
  <c r="BG8" i="6" s="1"/>
  <c r="AO8" i="6"/>
  <c r="AN8" i="6"/>
  <c r="BE8" i="6" s="1"/>
  <c r="AL8" i="6"/>
  <c r="BC8" i="6" s="1"/>
  <c r="AK8" i="6"/>
  <c r="BB8" i="6" s="1"/>
  <c r="AJ8" i="6"/>
  <c r="AI8" i="6"/>
  <c r="AZ8" i="6" s="1"/>
  <c r="AH8" i="6"/>
  <c r="AY8" i="6" s="1"/>
  <c r="AG8" i="6"/>
  <c r="AX8" i="6" s="1"/>
  <c r="AF8" i="6"/>
  <c r="BL7" i="6"/>
  <c r="BK7" i="6"/>
  <c r="BJ7" i="6"/>
  <c r="BI7" i="6"/>
  <c r="BH7" i="6"/>
  <c r="BG7" i="6"/>
  <c r="BF7" i="6"/>
  <c r="BE7" i="6"/>
  <c r="BA7" i="6"/>
  <c r="BC7" i="6"/>
  <c r="BB7" i="6"/>
  <c r="AZ7" i="6"/>
  <c r="AY7" i="6"/>
  <c r="AW7" i="6"/>
  <c r="AU7" i="6"/>
  <c r="AT7" i="6"/>
  <c r="AS7" i="6"/>
  <c r="AR7" i="6"/>
  <c r="AQ7" i="6"/>
  <c r="AP7" i="6"/>
  <c r="AO7" i="6"/>
  <c r="AN7" i="6"/>
  <c r="AL7" i="6"/>
  <c r="AK7" i="6"/>
  <c r="AJ7" i="6"/>
  <c r="AI7" i="6"/>
  <c r="AH7" i="6"/>
  <c r="AG7" i="6"/>
  <c r="AF7" i="6"/>
  <c r="BB239" i="4"/>
  <c r="BB238" i="4"/>
  <c r="BB237" i="4"/>
  <c r="BB236" i="4"/>
  <c r="BB235" i="4"/>
  <c r="BB234" i="4"/>
  <c r="BB233" i="4"/>
  <c r="BB232" i="4"/>
  <c r="BB231" i="4"/>
  <c r="BB230" i="4"/>
  <c r="BB229" i="4"/>
  <c r="BB228" i="4"/>
  <c r="BB227" i="4"/>
  <c r="BB226" i="4"/>
  <c r="BB225" i="4"/>
  <c r="BB224" i="4"/>
  <c r="BB223" i="4"/>
  <c r="BB222" i="4"/>
  <c r="BB221" i="4"/>
  <c r="BB220" i="4"/>
  <c r="BB219" i="4"/>
  <c r="BB218" i="4"/>
  <c r="BB217" i="4"/>
  <c r="BB214" i="4"/>
  <c r="BB213" i="4"/>
  <c r="BB212" i="4"/>
  <c r="BB211" i="4"/>
  <c r="BB210" i="4"/>
  <c r="BB209" i="4"/>
  <c r="BB208" i="4"/>
  <c r="BB207" i="4"/>
  <c r="BB206" i="4"/>
  <c r="BB205" i="4"/>
  <c r="BB204" i="4"/>
  <c r="BB203" i="4"/>
  <c r="BB202" i="4"/>
  <c r="BB201" i="4"/>
  <c r="BB200" i="4"/>
  <c r="BB199" i="4"/>
  <c r="BB198" i="4"/>
  <c r="BB197" i="4"/>
  <c r="BB196" i="4"/>
  <c r="BB195" i="4"/>
  <c r="BB194" i="4"/>
  <c r="BB193" i="4"/>
  <c r="BB192" i="4"/>
  <c r="BB191" i="4"/>
  <c r="BB190" i="4"/>
  <c r="BB189" i="4"/>
  <c r="BB188" i="4"/>
  <c r="BB187" i="4"/>
  <c r="BB185" i="4"/>
  <c r="BB184" i="4"/>
  <c r="BB183" i="4"/>
  <c r="BB182" i="4"/>
  <c r="BB181" i="4"/>
  <c r="BB180" i="4"/>
  <c r="BB179" i="4"/>
  <c r="BB178" i="4"/>
  <c r="BB177" i="4"/>
  <c r="BB176" i="4"/>
  <c r="BB175" i="4"/>
  <c r="BB174" i="4"/>
  <c r="BB173" i="4"/>
  <c r="BB172" i="4"/>
  <c r="BB171" i="4"/>
  <c r="BB170" i="4"/>
  <c r="BB169" i="4"/>
  <c r="BB168" i="4"/>
  <c r="BB167" i="4"/>
  <c r="BB166" i="4"/>
  <c r="BB165" i="4"/>
  <c r="BB164" i="4"/>
  <c r="BB163" i="4"/>
  <c r="BB162" i="4"/>
  <c r="BB161" i="4"/>
  <c r="BB160" i="4"/>
  <c r="BB159" i="4"/>
  <c r="BB158" i="4"/>
  <c r="BB157" i="4"/>
  <c r="BB156" i="4"/>
  <c r="BB155" i="4"/>
  <c r="BB154" i="4"/>
  <c r="BB153" i="4"/>
  <c r="BB152" i="4"/>
  <c r="BB151" i="4"/>
  <c r="BB150" i="4"/>
  <c r="BB149" i="4"/>
  <c r="BB148" i="4"/>
  <c r="BB147" i="4"/>
  <c r="BB146" i="4"/>
  <c r="BB145" i="4"/>
  <c r="BB144" i="4"/>
  <c r="BB143" i="4"/>
  <c r="BB142" i="4"/>
  <c r="BB141" i="4"/>
  <c r="BB140" i="4"/>
  <c r="BB139" i="4"/>
  <c r="BB138" i="4"/>
  <c r="BB137" i="4"/>
  <c r="BB136" i="4"/>
  <c r="BB135" i="4"/>
  <c r="BB134" i="4"/>
  <c r="BB133" i="4"/>
  <c r="BB132" i="4"/>
  <c r="BB131" i="4"/>
  <c r="BB130" i="4"/>
  <c r="BB129" i="4"/>
  <c r="BB128" i="4"/>
  <c r="BB127" i="4"/>
  <c r="BB102" i="4"/>
  <c r="BB82" i="4"/>
  <c r="BB62" i="4"/>
  <c r="BB61" i="4"/>
  <c r="BB57" i="4"/>
  <c r="BB56" i="4"/>
  <c r="BB54" i="4"/>
  <c r="BB53" i="4"/>
  <c r="BB52" i="4"/>
  <c r="BB51" i="4"/>
  <c r="BB50" i="4"/>
  <c r="BB45" i="4"/>
  <c r="BB41" i="4"/>
  <c r="BB40" i="4"/>
  <c r="BB39" i="4"/>
  <c r="BB38" i="4"/>
  <c r="BB37" i="4"/>
  <c r="BB34" i="4"/>
  <c r="BB33" i="4"/>
  <c r="BB32" i="4"/>
  <c r="BB29" i="4"/>
  <c r="BB28" i="4"/>
  <c r="BB27" i="4"/>
  <c r="BB26" i="4"/>
  <c r="BB25" i="4"/>
  <c r="BB24" i="4"/>
  <c r="BB20" i="4"/>
  <c r="BB19" i="4"/>
  <c r="BB18" i="4"/>
  <c r="BB17" i="4"/>
  <c r="BB16" i="4"/>
  <c r="BB15" i="4"/>
  <c r="BP207" i="6" l="1"/>
  <c r="BP79" i="6"/>
  <c r="BP108" i="6"/>
  <c r="BP116" i="6"/>
  <c r="BP132" i="6"/>
  <c r="BP133" i="6"/>
  <c r="BO135" i="6"/>
  <c r="BP138" i="6"/>
  <c r="BP167" i="6"/>
  <c r="BP187" i="6"/>
  <c r="BP193" i="6"/>
  <c r="BP196" i="6"/>
  <c r="BP199" i="6"/>
  <c r="BP210" i="6"/>
  <c r="BP212" i="6"/>
  <c r="BP221" i="6"/>
  <c r="BP222" i="6"/>
  <c r="BP224" i="6"/>
  <c r="BP233" i="6"/>
  <c r="BP235" i="6"/>
  <c r="BP63" i="6"/>
  <c r="BP67" i="6"/>
  <c r="BP73" i="6"/>
  <c r="BO76" i="6"/>
  <c r="BO85" i="6"/>
  <c r="BO87" i="6"/>
  <c r="BO89" i="6"/>
  <c r="BO91" i="6"/>
  <c r="BO93" i="6"/>
  <c r="BO95" i="6"/>
  <c r="BP110" i="6"/>
  <c r="BP118" i="6"/>
  <c r="BO125" i="6"/>
  <c r="BO127" i="6"/>
  <c r="BP134" i="6"/>
  <c r="BP135" i="6"/>
  <c r="BP137" i="6"/>
  <c r="BP143" i="6"/>
  <c r="BP146" i="6"/>
  <c r="BP151" i="6"/>
  <c r="BP157" i="6"/>
  <c r="BP160" i="6"/>
  <c r="BP164" i="6"/>
  <c r="BP176" i="6"/>
  <c r="BP184" i="6"/>
  <c r="BP198" i="6"/>
  <c r="BP201" i="6"/>
  <c r="BP203" i="6"/>
  <c r="BP213" i="6"/>
  <c r="BP223" i="6"/>
  <c r="BP225" i="6"/>
  <c r="BP227" i="6"/>
  <c r="BP229" i="6"/>
  <c r="BP69" i="6"/>
  <c r="BP77" i="6"/>
  <c r="BO80" i="6"/>
  <c r="BP96" i="6"/>
  <c r="BP99" i="6"/>
  <c r="BP104" i="6"/>
  <c r="BP112" i="6"/>
  <c r="BP120" i="6"/>
  <c r="BP127" i="6"/>
  <c r="BP147" i="6"/>
  <c r="BP155" i="6"/>
  <c r="BP156" i="6"/>
  <c r="BP158" i="6"/>
  <c r="BP159" i="6"/>
  <c r="BP168" i="6"/>
  <c r="BP171" i="6"/>
  <c r="BP177" i="6"/>
  <c r="BP200" i="6"/>
  <c r="BP219" i="6"/>
  <c r="BP220" i="6"/>
  <c r="AX239" i="4"/>
  <c r="AX238" i="4"/>
  <c r="AX237" i="4"/>
  <c r="AY237" i="4" s="1"/>
  <c r="AX236" i="4"/>
  <c r="AY236" i="4" s="1"/>
  <c r="AX235" i="4"/>
  <c r="AY235" i="4" s="1"/>
  <c r="AX234" i="4"/>
  <c r="AY234" i="4" s="1"/>
  <c r="AX233" i="4"/>
  <c r="AX232" i="4"/>
  <c r="AY232" i="4" s="1"/>
  <c r="AX231" i="4"/>
  <c r="AX230" i="4"/>
  <c r="AX229" i="4"/>
  <c r="AX228" i="4"/>
  <c r="AY228" i="4" s="1"/>
  <c r="AX227" i="4"/>
  <c r="AY227" i="4" s="1"/>
  <c r="AX226" i="4"/>
  <c r="AY226" i="4" s="1"/>
  <c r="AX225" i="4"/>
  <c r="AX224" i="4"/>
  <c r="AY224" i="4" s="1"/>
  <c r="AX223" i="4"/>
  <c r="AX222" i="4"/>
  <c r="AX221" i="4"/>
  <c r="AY221" i="4" s="1"/>
  <c r="AX220" i="4"/>
  <c r="AY220" i="4" s="1"/>
  <c r="AX219" i="4"/>
  <c r="AY219" i="4" s="1"/>
  <c r="AX218" i="4"/>
  <c r="AY218" i="4" s="1"/>
  <c r="AX217" i="4"/>
  <c r="AX214" i="4"/>
  <c r="AY214" i="4" s="1"/>
  <c r="AX213" i="4"/>
  <c r="AX212" i="4"/>
  <c r="AX211" i="4"/>
  <c r="AX210" i="4"/>
  <c r="AY210" i="4" s="1"/>
  <c r="AX209" i="4"/>
  <c r="AY209" i="4" s="1"/>
  <c r="AX208" i="4"/>
  <c r="AY208" i="4" s="1"/>
  <c r="AX207" i="4"/>
  <c r="AY207" i="4" s="1"/>
  <c r="AX206" i="4"/>
  <c r="AY206" i="4" s="1"/>
  <c r="AX205" i="4"/>
  <c r="AX204" i="4"/>
  <c r="AX203" i="4"/>
  <c r="AX202" i="4"/>
  <c r="AY202" i="4" s="1"/>
  <c r="AX201" i="4"/>
  <c r="AX200" i="4"/>
  <c r="AX199" i="4"/>
  <c r="AX198" i="4"/>
  <c r="AX197" i="4"/>
  <c r="AX196" i="4"/>
  <c r="AX195" i="4"/>
  <c r="AX194" i="4"/>
  <c r="AY194" i="4" s="1"/>
  <c r="AX193" i="4"/>
  <c r="AX192" i="4"/>
  <c r="AX191" i="4"/>
  <c r="AX190" i="4"/>
  <c r="AY190" i="4" s="1"/>
  <c r="AX189" i="4"/>
  <c r="AX188" i="4"/>
  <c r="AX187" i="4"/>
  <c r="AY187" i="4" s="1"/>
  <c r="AX185" i="4"/>
  <c r="AY185" i="4" s="1"/>
  <c r="AX184" i="4"/>
  <c r="AX183" i="4"/>
  <c r="AX182" i="4"/>
  <c r="AY182" i="4" s="1"/>
  <c r="AX181" i="4"/>
  <c r="AY181" i="4" s="1"/>
  <c r="AX180" i="4"/>
  <c r="AY180" i="4" s="1"/>
  <c r="AX179" i="4"/>
  <c r="AY179" i="4" s="1"/>
  <c r="AX178" i="4"/>
  <c r="AY178" i="4" s="1"/>
  <c r="AX177" i="4"/>
  <c r="AX176" i="4"/>
  <c r="AX175" i="4"/>
  <c r="AX174" i="4"/>
  <c r="AX173" i="4"/>
  <c r="AX172" i="4"/>
  <c r="AY172" i="4" s="1"/>
  <c r="AX171" i="4"/>
  <c r="AX170" i="4"/>
  <c r="AY170" i="4" s="1"/>
  <c r="AX169" i="4"/>
  <c r="AY169" i="4" s="1"/>
  <c r="AX168" i="4"/>
  <c r="AX167" i="4"/>
  <c r="AX166" i="4"/>
  <c r="AX165" i="4"/>
  <c r="AX164" i="4"/>
  <c r="AY164" i="4" s="1"/>
  <c r="AX163" i="4"/>
  <c r="AY163" i="4" s="1"/>
  <c r="AX162" i="4"/>
  <c r="AY162" i="4" s="1"/>
  <c r="AX161" i="4"/>
  <c r="AY161" i="4" s="1"/>
  <c r="AX160" i="4"/>
  <c r="AX159" i="4"/>
  <c r="AX158" i="4"/>
  <c r="AX157" i="4"/>
  <c r="AY157" i="4" s="1"/>
  <c r="AX156" i="4"/>
  <c r="AY156" i="4" s="1"/>
  <c r="AX155" i="4"/>
  <c r="AY155" i="4" s="1"/>
  <c r="AX154" i="4"/>
  <c r="AY154" i="4" s="1"/>
  <c r="AX153" i="4"/>
  <c r="AY153" i="4" s="1"/>
  <c r="AX152" i="4"/>
  <c r="AX151" i="4"/>
  <c r="AX150" i="4"/>
  <c r="AX149" i="4"/>
  <c r="AY149" i="4" s="1"/>
  <c r="AX148" i="4"/>
  <c r="AX147" i="4"/>
  <c r="AY147" i="4" s="1"/>
  <c r="AX146" i="4"/>
  <c r="AY146" i="4" s="1"/>
  <c r="AX145" i="4"/>
  <c r="AY145" i="4" s="1"/>
  <c r="AX144" i="4"/>
  <c r="AX143" i="4"/>
  <c r="AX142" i="4"/>
  <c r="AY142" i="4" s="1"/>
  <c r="AX141" i="4"/>
  <c r="AY141" i="4" s="1"/>
  <c r="AX140" i="4"/>
  <c r="AY140" i="4" s="1"/>
  <c r="AX139" i="4"/>
  <c r="AY139" i="4" s="1"/>
  <c r="AX138" i="4"/>
  <c r="AY138" i="4" s="1"/>
  <c r="AX137" i="4"/>
  <c r="AY137" i="4" s="1"/>
  <c r="AX136" i="4"/>
  <c r="AX135" i="4"/>
  <c r="AX134" i="4"/>
  <c r="AX133" i="4"/>
  <c r="AX132" i="4"/>
  <c r="AX131" i="4"/>
  <c r="AY131" i="4" s="1"/>
  <c r="AX130" i="4"/>
  <c r="AY130" i="4" s="1"/>
  <c r="AX129" i="4"/>
  <c r="AX128" i="4"/>
  <c r="AX127" i="4"/>
  <c r="AX126" i="4"/>
  <c r="AY126" i="4" s="1"/>
  <c r="AX125" i="4"/>
  <c r="AY125" i="4" s="1"/>
  <c r="AX124" i="4"/>
  <c r="AY124" i="4" s="1"/>
  <c r="AX123" i="4"/>
  <c r="AX122" i="4"/>
  <c r="AY122" i="4" s="1"/>
  <c r="AX121" i="4"/>
  <c r="AY121" i="4" s="1"/>
  <c r="AX120" i="4"/>
  <c r="AY120" i="4" s="1"/>
  <c r="AX119" i="4"/>
  <c r="AY119" i="4" s="1"/>
  <c r="AX118" i="4"/>
  <c r="AX117" i="4"/>
  <c r="AY117" i="4" s="1"/>
  <c r="AX116" i="4"/>
  <c r="AY116" i="4" s="1"/>
  <c r="AX115" i="4"/>
  <c r="AY115" i="4" s="1"/>
  <c r="AX114" i="4"/>
  <c r="AY114" i="4" s="1"/>
  <c r="AX113" i="4"/>
  <c r="AY113" i="4" s="1"/>
  <c r="AX112" i="4"/>
  <c r="AX111" i="4"/>
  <c r="AY111" i="4" s="1"/>
  <c r="AX110" i="4"/>
  <c r="AY110" i="4" s="1"/>
  <c r="AX109" i="4"/>
  <c r="AY109" i="4" s="1"/>
  <c r="AX108" i="4"/>
  <c r="AY108" i="4" s="1"/>
  <c r="AX107" i="4"/>
  <c r="AY107" i="4" s="1"/>
  <c r="AX106" i="4"/>
  <c r="AY106" i="4" s="1"/>
  <c r="AX105" i="4"/>
  <c r="AY105" i="4" s="1"/>
  <c r="AX104" i="4"/>
  <c r="AX103" i="4"/>
  <c r="AY103" i="4" s="1"/>
  <c r="AX101" i="4"/>
  <c r="AX100" i="4"/>
  <c r="AY100" i="4" s="1"/>
  <c r="AX99" i="4"/>
  <c r="AY99" i="4" s="1"/>
  <c r="AX98" i="4"/>
  <c r="AX97" i="4"/>
  <c r="AX96" i="4"/>
  <c r="AY96" i="4" s="1"/>
  <c r="AX95" i="4"/>
  <c r="AY95" i="4" s="1"/>
  <c r="AX94" i="4"/>
  <c r="AY94" i="4" s="1"/>
  <c r="AX93" i="4"/>
  <c r="AX92" i="4"/>
  <c r="AY92" i="4" s="1"/>
  <c r="AX91" i="4"/>
  <c r="AY91" i="4" s="1"/>
  <c r="AX90" i="4"/>
  <c r="AX89" i="4"/>
  <c r="AX88" i="4"/>
  <c r="AY88" i="4" s="1"/>
  <c r="AX87" i="4"/>
  <c r="AY87" i="4" s="1"/>
  <c r="AX86" i="4"/>
  <c r="AY86" i="4" s="1"/>
  <c r="AX85" i="4"/>
  <c r="AX84" i="4"/>
  <c r="AY84" i="4" s="1"/>
  <c r="AX83" i="4"/>
  <c r="AX81" i="4"/>
  <c r="AX80" i="4"/>
  <c r="AX79" i="4"/>
  <c r="AY79" i="4" s="1"/>
  <c r="AX78" i="4"/>
  <c r="AX77" i="4"/>
  <c r="AY77" i="4" s="1"/>
  <c r="AX76" i="4"/>
  <c r="AY76" i="4" s="1"/>
  <c r="AX75" i="4"/>
  <c r="AY75" i="4" s="1"/>
  <c r="AX74" i="4"/>
  <c r="AY74" i="4" s="1"/>
  <c r="AX73" i="4"/>
  <c r="AX72" i="4"/>
  <c r="AX71" i="4"/>
  <c r="AY71" i="4" s="1"/>
  <c r="AX70" i="4"/>
  <c r="AX69" i="4"/>
  <c r="AX68" i="4"/>
  <c r="AX67" i="4"/>
  <c r="AY67" i="4" s="1"/>
  <c r="AX66" i="4"/>
  <c r="AY66" i="4" s="1"/>
  <c r="AX65" i="4"/>
  <c r="AX64" i="4"/>
  <c r="AX63" i="4"/>
  <c r="AY63" i="4" s="1"/>
  <c r="AX59" i="4"/>
  <c r="AY59" i="4" s="1"/>
  <c r="AX58" i="4"/>
  <c r="AX55" i="4"/>
  <c r="AY55" i="4" s="1"/>
  <c r="AX48" i="4"/>
  <c r="AX44" i="4"/>
  <c r="AY44" i="4" s="1"/>
  <c r="AX43" i="4"/>
  <c r="AX42" i="4"/>
  <c r="AX36" i="4"/>
  <c r="AX35" i="4"/>
  <c r="AY35" i="4" s="1"/>
  <c r="AX31" i="4"/>
  <c r="AX30" i="4"/>
  <c r="AX23" i="4"/>
  <c r="AY23" i="4" s="1"/>
  <c r="AX21" i="4"/>
  <c r="AY21" i="4" s="1"/>
  <c r="AX13" i="4"/>
  <c r="AY13" i="4" s="1"/>
  <c r="AX11" i="4"/>
  <c r="AX10" i="4"/>
  <c r="AX9" i="4"/>
  <c r="AX8" i="4"/>
  <c r="AY8" i="4" s="1"/>
  <c r="AY233" i="4"/>
  <c r="AY225" i="4"/>
  <c r="AY217" i="4"/>
  <c r="AY201" i="4"/>
  <c r="AY192" i="4"/>
  <c r="AY191" i="4"/>
  <c r="AY183" i="4"/>
  <c r="AY168" i="4"/>
  <c r="AY165" i="4"/>
  <c r="AY152" i="4"/>
  <c r="AY151" i="4"/>
  <c r="AY148" i="4"/>
  <c r="AY143" i="4"/>
  <c r="AY136" i="4"/>
  <c r="AY135" i="4"/>
  <c r="AY133" i="4"/>
  <c r="AY132" i="4"/>
  <c r="AY128" i="4"/>
  <c r="AY127" i="4"/>
  <c r="AY118" i="4"/>
  <c r="AY104" i="4"/>
  <c r="AY83" i="4"/>
  <c r="AY70" i="4"/>
  <c r="AY69" i="4"/>
  <c r="AY68" i="4"/>
  <c r="AY200" i="4"/>
  <c r="AY199" i="4"/>
  <c r="AY173" i="4"/>
  <c r="AY171" i="4"/>
  <c r="AY123" i="4"/>
  <c r="AY98" i="4"/>
  <c r="AY97" i="4"/>
  <c r="AY90" i="4"/>
  <c r="AY89" i="4"/>
  <c r="AA239" i="5"/>
  <c r="AA238" i="5"/>
  <c r="AA237" i="5"/>
  <c r="AA236" i="5"/>
  <c r="AA235" i="5"/>
  <c r="AA234" i="5"/>
  <c r="AA233" i="5"/>
  <c r="AA232" i="5"/>
  <c r="AA231" i="5"/>
  <c r="AA230" i="5"/>
  <c r="AA229" i="5"/>
  <c r="AA228" i="5"/>
  <c r="AA227" i="5"/>
  <c r="AA226" i="5"/>
  <c r="AA225" i="5"/>
  <c r="AA224" i="5"/>
  <c r="AA223" i="5"/>
  <c r="AA222" i="5"/>
  <c r="AA221" i="5"/>
  <c r="AA220" i="5"/>
  <c r="AA219" i="5"/>
  <c r="AA218" i="5"/>
  <c r="AA217" i="5"/>
  <c r="AA216" i="5"/>
  <c r="AA215" i="5"/>
  <c r="AA214" i="5"/>
  <c r="AA213" i="5"/>
  <c r="AA212" i="5"/>
  <c r="AA211" i="5"/>
  <c r="AA210" i="5"/>
  <c r="AA209" i="5"/>
  <c r="AA208" i="5"/>
  <c r="AA207" i="5"/>
  <c r="AA206" i="5"/>
  <c r="AA205" i="5"/>
  <c r="AA204" i="5"/>
  <c r="AA203" i="5"/>
  <c r="AA202" i="5"/>
  <c r="AA201" i="5"/>
  <c r="AA200" i="5"/>
  <c r="AA199" i="5"/>
  <c r="AA198" i="5"/>
  <c r="AA197" i="5"/>
  <c r="AA196" i="5"/>
  <c r="AA195" i="5"/>
  <c r="AA194" i="5"/>
  <c r="AA193" i="5"/>
  <c r="AA192" i="5"/>
  <c r="AA191" i="5"/>
  <c r="AA190" i="5"/>
  <c r="AA189" i="5"/>
  <c r="AA188" i="5"/>
  <c r="AA187" i="5"/>
  <c r="AA186" i="5"/>
  <c r="AA185" i="5"/>
  <c r="AA184" i="5"/>
  <c r="AA183" i="5"/>
  <c r="AA182" i="5"/>
  <c r="AA181" i="5"/>
  <c r="AA180" i="5"/>
  <c r="AA179" i="5"/>
  <c r="AA178" i="5"/>
  <c r="AA177" i="5"/>
  <c r="AA176" i="5"/>
  <c r="AA175" i="5"/>
  <c r="AA174" i="5"/>
  <c r="AA173" i="5"/>
  <c r="AA172" i="5"/>
  <c r="AA171" i="5"/>
  <c r="AA170" i="5"/>
  <c r="AA169" i="5"/>
  <c r="AA168" i="5"/>
  <c r="AA167" i="5"/>
  <c r="AA166" i="5"/>
  <c r="AA165" i="5"/>
  <c r="AA164" i="5"/>
  <c r="AA163" i="5"/>
  <c r="AA162" i="5"/>
  <c r="AA161" i="5"/>
  <c r="AA160" i="5"/>
  <c r="AA159" i="5"/>
  <c r="AA158" i="5"/>
  <c r="AA157" i="5"/>
  <c r="AA156" i="5"/>
  <c r="AA155" i="5"/>
  <c r="AA154" i="5"/>
  <c r="AA153" i="5"/>
  <c r="AA152" i="5"/>
  <c r="AA151" i="5"/>
  <c r="AA150" i="5"/>
  <c r="AA149" i="5"/>
  <c r="AA148" i="5"/>
  <c r="AA147" i="5"/>
  <c r="AA146" i="5"/>
  <c r="AA145" i="5"/>
  <c r="AA144" i="5"/>
  <c r="AA143" i="5"/>
  <c r="AA142" i="5"/>
  <c r="AA141" i="5"/>
  <c r="AA140" i="5"/>
  <c r="AA139" i="5"/>
  <c r="AA138" i="5"/>
  <c r="AA137" i="5"/>
  <c r="AA136" i="5"/>
  <c r="AA135" i="5"/>
  <c r="AA134" i="5"/>
  <c r="AA133" i="5"/>
  <c r="AA132" i="5"/>
  <c r="AA131" i="5"/>
  <c r="AA130" i="5"/>
  <c r="AA129" i="5"/>
  <c r="AA128" i="5"/>
  <c r="AA127" i="5"/>
  <c r="AA126" i="5"/>
  <c r="AA125" i="5"/>
  <c r="AA124" i="5"/>
  <c r="AA123" i="5"/>
  <c r="AA122" i="5"/>
  <c r="AA121" i="5"/>
  <c r="AA120" i="5"/>
  <c r="AA119" i="5"/>
  <c r="AA118" i="5"/>
  <c r="AA117" i="5"/>
  <c r="AA116" i="5"/>
  <c r="AA115" i="5"/>
  <c r="AA114" i="5"/>
  <c r="AA113" i="5"/>
  <c r="AA112" i="5"/>
  <c r="AA111" i="5"/>
  <c r="AA110" i="5"/>
  <c r="AA109" i="5"/>
  <c r="AA108" i="5"/>
  <c r="AA107" i="5"/>
  <c r="AA106" i="5"/>
  <c r="AA105" i="5"/>
  <c r="AA104" i="5"/>
  <c r="AA103" i="5"/>
  <c r="AA102" i="5"/>
  <c r="AA101" i="5"/>
  <c r="AA100" i="5"/>
  <c r="AA99" i="5"/>
  <c r="AA98" i="5"/>
  <c r="AA97" i="5"/>
  <c r="AA96" i="5"/>
  <c r="AA95" i="5"/>
  <c r="AA94" i="5"/>
  <c r="AA93" i="5"/>
  <c r="AA92" i="5"/>
  <c r="AA91" i="5"/>
  <c r="AA90" i="5"/>
  <c r="AA89" i="5"/>
  <c r="AA88" i="5"/>
  <c r="AA87" i="5"/>
  <c r="AA86" i="5"/>
  <c r="AA85" i="5"/>
  <c r="AA84" i="5"/>
  <c r="AA83" i="5"/>
  <c r="AA82" i="5"/>
  <c r="AA81" i="5"/>
  <c r="AA80" i="5"/>
  <c r="AA79" i="5"/>
  <c r="AA78" i="5"/>
  <c r="AA77" i="5"/>
  <c r="AA76" i="5"/>
  <c r="AA75" i="5"/>
  <c r="AA74" i="5"/>
  <c r="AA73" i="5"/>
  <c r="AA72" i="5"/>
  <c r="AA71" i="5"/>
  <c r="AA70" i="5"/>
  <c r="AA69" i="5"/>
  <c r="AA68" i="5"/>
  <c r="AA67" i="5"/>
  <c r="AA66" i="5"/>
  <c r="AA65" i="5"/>
  <c r="AA64" i="5"/>
  <c r="AA63" i="5"/>
  <c r="AA62" i="5"/>
  <c r="AA61" i="5"/>
  <c r="AA60" i="5"/>
  <c r="AA59" i="5"/>
  <c r="AA58" i="5"/>
  <c r="AA57" i="5"/>
  <c r="AA56" i="5"/>
  <c r="AA55" i="5"/>
  <c r="AA54" i="5"/>
  <c r="AA53" i="5"/>
  <c r="AA52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39" i="5"/>
  <c r="AA38" i="5"/>
  <c r="AA37" i="5"/>
  <c r="AA36" i="5"/>
  <c r="AA35" i="5"/>
  <c r="AA34" i="5"/>
  <c r="AA33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H239" i="5"/>
  <c r="AG239" i="5"/>
  <c r="AF239" i="5"/>
  <c r="AE239" i="5"/>
  <c r="AD239" i="5"/>
  <c r="AC239" i="5"/>
  <c r="AB239" i="5"/>
  <c r="AE238" i="5"/>
  <c r="AD238" i="5"/>
  <c r="AC238" i="5"/>
  <c r="AB238" i="5"/>
  <c r="AE237" i="5"/>
  <c r="AD237" i="5"/>
  <c r="AC237" i="5"/>
  <c r="AB237" i="5"/>
  <c r="AG236" i="5"/>
  <c r="AF236" i="5"/>
  <c r="AE236" i="5"/>
  <c r="AD236" i="5"/>
  <c r="AC236" i="5"/>
  <c r="AB236" i="5"/>
  <c r="AF235" i="5"/>
  <c r="AE235" i="5"/>
  <c r="AD235" i="5"/>
  <c r="AC235" i="5"/>
  <c r="AB235" i="5"/>
  <c r="AF234" i="5"/>
  <c r="AE234" i="5"/>
  <c r="AD234" i="5"/>
  <c r="AC234" i="5"/>
  <c r="AB234" i="5"/>
  <c r="AF233" i="5"/>
  <c r="AE233" i="5"/>
  <c r="AD233" i="5"/>
  <c r="AC233" i="5"/>
  <c r="AB233" i="5"/>
  <c r="AE232" i="5"/>
  <c r="AD232" i="5"/>
  <c r="AC232" i="5"/>
  <c r="AB232" i="5"/>
  <c r="AE231" i="5"/>
  <c r="AD231" i="5"/>
  <c r="AC231" i="5"/>
  <c r="AB231" i="5"/>
  <c r="AF230" i="5"/>
  <c r="AE230" i="5"/>
  <c r="AD230" i="5"/>
  <c r="AC230" i="5"/>
  <c r="AB230" i="5"/>
  <c r="AF229" i="5"/>
  <c r="AE229" i="5"/>
  <c r="AD229" i="5"/>
  <c r="AC229" i="5"/>
  <c r="AB229" i="5"/>
  <c r="AF228" i="5"/>
  <c r="AE228" i="5"/>
  <c r="AD228" i="5"/>
  <c r="AC228" i="5"/>
  <c r="AB228" i="5"/>
  <c r="AG227" i="5"/>
  <c r="AF227" i="5"/>
  <c r="AE227" i="5"/>
  <c r="AD227" i="5"/>
  <c r="AC227" i="5"/>
  <c r="AB227" i="5"/>
  <c r="AF226" i="5"/>
  <c r="AE226" i="5"/>
  <c r="AD226" i="5"/>
  <c r="AC226" i="5"/>
  <c r="AB226" i="5"/>
  <c r="AF225" i="5"/>
  <c r="AE225" i="5"/>
  <c r="AD225" i="5"/>
  <c r="AC225" i="5"/>
  <c r="AB225" i="5"/>
  <c r="AG224" i="5"/>
  <c r="AF224" i="5"/>
  <c r="AE224" i="5"/>
  <c r="AD224" i="5"/>
  <c r="AC224" i="5"/>
  <c r="AB224" i="5"/>
  <c r="AG223" i="5"/>
  <c r="AF223" i="5"/>
  <c r="AE223" i="5"/>
  <c r="AD223" i="5"/>
  <c r="AC223" i="5"/>
  <c r="AB223" i="5"/>
  <c r="AG222" i="5"/>
  <c r="AF222" i="5"/>
  <c r="AE222" i="5"/>
  <c r="AD222" i="5"/>
  <c r="AC222" i="5"/>
  <c r="AB222" i="5"/>
  <c r="AH221" i="5"/>
  <c r="AG221" i="5"/>
  <c r="AF221" i="5"/>
  <c r="AE221" i="5"/>
  <c r="AD221" i="5"/>
  <c r="AC221" i="5"/>
  <c r="AB221" i="5"/>
  <c r="AH220" i="5"/>
  <c r="AG220" i="5"/>
  <c r="AF220" i="5"/>
  <c r="AE220" i="5"/>
  <c r="AD220" i="5"/>
  <c r="AC220" i="5"/>
  <c r="AB220" i="5"/>
  <c r="AH219" i="5"/>
  <c r="AG219" i="5"/>
  <c r="AF219" i="5"/>
  <c r="AE219" i="5"/>
  <c r="AD219" i="5"/>
  <c r="AC219" i="5"/>
  <c r="AB219" i="5"/>
  <c r="AH218" i="5"/>
  <c r="AG218" i="5"/>
  <c r="AF218" i="5"/>
  <c r="AE218" i="5"/>
  <c r="AD218" i="5"/>
  <c r="AC218" i="5"/>
  <c r="AB218" i="5"/>
  <c r="AF217" i="5"/>
  <c r="AE217" i="5"/>
  <c r="AD217" i="5"/>
  <c r="AC217" i="5"/>
  <c r="AB217" i="5"/>
  <c r="AH214" i="5"/>
  <c r="AG214" i="5"/>
  <c r="AF214" i="5"/>
  <c r="AE214" i="5"/>
  <c r="AD214" i="5"/>
  <c r="AC214" i="5"/>
  <c r="AB214" i="5"/>
  <c r="AG213" i="5"/>
  <c r="AF213" i="5"/>
  <c r="AE213" i="5"/>
  <c r="AD213" i="5"/>
  <c r="AC213" i="5"/>
  <c r="AB213" i="5"/>
  <c r="AG212" i="5"/>
  <c r="AF212" i="5"/>
  <c r="AE212" i="5"/>
  <c r="AD212" i="5"/>
  <c r="AC212" i="5"/>
  <c r="AB212" i="5"/>
  <c r="AF211" i="5"/>
  <c r="AE211" i="5"/>
  <c r="AD211" i="5"/>
  <c r="AC211" i="5"/>
  <c r="AB211" i="5"/>
  <c r="AF210" i="5"/>
  <c r="AE210" i="5"/>
  <c r="AD210" i="5"/>
  <c r="AC210" i="5"/>
  <c r="AB210" i="5"/>
  <c r="AE209" i="5"/>
  <c r="AD209" i="5"/>
  <c r="AC209" i="5"/>
  <c r="AB209" i="5"/>
  <c r="AF208" i="5"/>
  <c r="AE208" i="5"/>
  <c r="AD208" i="5"/>
  <c r="AC208" i="5"/>
  <c r="AB208" i="5"/>
  <c r="AF207" i="5"/>
  <c r="AE207" i="5"/>
  <c r="AD207" i="5"/>
  <c r="AC207" i="5"/>
  <c r="AB207" i="5"/>
  <c r="AF206" i="5"/>
  <c r="AE206" i="5"/>
  <c r="AD206" i="5"/>
  <c r="AC206" i="5"/>
  <c r="AB206" i="5"/>
  <c r="AF205" i="5"/>
  <c r="AE205" i="5"/>
  <c r="AD205" i="5"/>
  <c r="AC205" i="5"/>
  <c r="AB205" i="5"/>
  <c r="AF204" i="5"/>
  <c r="AE204" i="5"/>
  <c r="AD204" i="5"/>
  <c r="AC204" i="5"/>
  <c r="AB204" i="5"/>
  <c r="AF203" i="5"/>
  <c r="AE203" i="5"/>
  <c r="AD203" i="5"/>
  <c r="AC203" i="5"/>
  <c r="AB203" i="5"/>
  <c r="AF202" i="5"/>
  <c r="AE202" i="5"/>
  <c r="AD202" i="5"/>
  <c r="AC202" i="5"/>
  <c r="AB202" i="5"/>
  <c r="AG201" i="5"/>
  <c r="AF201" i="5"/>
  <c r="AE201" i="5"/>
  <c r="AD201" i="5"/>
  <c r="AC201" i="5"/>
  <c r="AB201" i="5"/>
  <c r="AF200" i="5"/>
  <c r="AE200" i="5"/>
  <c r="AD200" i="5"/>
  <c r="AC200" i="5"/>
  <c r="AB200" i="5"/>
  <c r="AG199" i="5"/>
  <c r="AF199" i="5"/>
  <c r="AE199" i="5"/>
  <c r="AD199" i="5"/>
  <c r="AC199" i="5"/>
  <c r="AB199" i="5"/>
  <c r="AG198" i="5"/>
  <c r="AF198" i="5"/>
  <c r="AE198" i="5"/>
  <c r="AD198" i="5"/>
  <c r="AC198" i="5"/>
  <c r="AB198" i="5"/>
  <c r="AF197" i="5"/>
  <c r="AE197" i="5"/>
  <c r="AD197" i="5"/>
  <c r="AC197" i="5"/>
  <c r="AB197" i="5"/>
  <c r="AG196" i="5"/>
  <c r="AF196" i="5"/>
  <c r="AE196" i="5"/>
  <c r="AD196" i="5"/>
  <c r="AC196" i="5"/>
  <c r="AB196" i="5"/>
  <c r="AH195" i="5"/>
  <c r="AG195" i="5"/>
  <c r="AF195" i="5"/>
  <c r="AE195" i="5"/>
  <c r="AD195" i="5"/>
  <c r="AC195" i="5"/>
  <c r="AB195" i="5"/>
  <c r="AF194" i="5"/>
  <c r="AE194" i="5"/>
  <c r="AD194" i="5"/>
  <c r="AC194" i="5"/>
  <c r="AB194" i="5"/>
  <c r="AG193" i="5"/>
  <c r="AF193" i="5"/>
  <c r="AE193" i="5"/>
  <c r="AD193" i="5"/>
  <c r="AC193" i="5"/>
  <c r="AB193" i="5"/>
  <c r="AH192" i="5"/>
  <c r="AE192" i="5"/>
  <c r="AD192" i="5"/>
  <c r="AC192" i="5"/>
  <c r="AB192" i="5"/>
  <c r="AH191" i="5"/>
  <c r="AE191" i="5"/>
  <c r="AD191" i="5"/>
  <c r="AC191" i="5"/>
  <c r="AB191" i="5"/>
  <c r="AE190" i="5"/>
  <c r="AD190" i="5"/>
  <c r="AC190" i="5"/>
  <c r="AB190" i="5"/>
  <c r="AH189" i="5"/>
  <c r="AF189" i="5"/>
  <c r="AE189" i="5"/>
  <c r="AD189" i="5"/>
  <c r="AC189" i="5"/>
  <c r="AB189" i="5"/>
  <c r="AE188" i="5"/>
  <c r="AD188" i="5"/>
  <c r="AC188" i="5"/>
  <c r="AB188" i="5"/>
  <c r="AH187" i="5"/>
  <c r="AG187" i="5"/>
  <c r="AF187" i="5"/>
  <c r="AE187" i="5"/>
  <c r="AD187" i="5"/>
  <c r="AC187" i="5"/>
  <c r="AB187" i="5"/>
  <c r="AF185" i="5"/>
  <c r="AE185" i="5"/>
  <c r="AD185" i="5"/>
  <c r="AC185" i="5"/>
  <c r="AB185" i="5"/>
  <c r="AF184" i="5"/>
  <c r="AE184" i="5"/>
  <c r="AD184" i="5"/>
  <c r="AC184" i="5"/>
  <c r="AB184" i="5"/>
  <c r="AH183" i="5"/>
  <c r="AG183" i="5"/>
  <c r="AF183" i="5"/>
  <c r="AE183" i="5"/>
  <c r="AD183" i="5"/>
  <c r="AC183" i="5"/>
  <c r="AB183" i="5"/>
  <c r="AE182" i="5"/>
  <c r="AD182" i="5"/>
  <c r="AC182" i="5"/>
  <c r="AB182" i="5"/>
  <c r="AE181" i="5"/>
  <c r="AD181" i="5"/>
  <c r="AC181" i="5"/>
  <c r="AB181" i="5"/>
  <c r="AE180" i="5"/>
  <c r="AD180" i="5"/>
  <c r="AC180" i="5"/>
  <c r="AB180" i="5"/>
  <c r="AE179" i="5"/>
  <c r="AD179" i="5"/>
  <c r="AC179" i="5"/>
  <c r="AB179" i="5"/>
  <c r="AF178" i="5"/>
  <c r="AE178" i="5"/>
  <c r="AD178" i="5"/>
  <c r="AC178" i="5"/>
  <c r="AB178" i="5"/>
  <c r="AG177" i="5"/>
  <c r="AF177" i="5"/>
  <c r="AE177" i="5"/>
  <c r="AD177" i="5"/>
  <c r="AC177" i="5"/>
  <c r="AB177" i="5"/>
  <c r="AH176" i="5"/>
  <c r="AG176" i="5"/>
  <c r="AF176" i="5"/>
  <c r="AE176" i="5"/>
  <c r="AD176" i="5"/>
  <c r="AC176" i="5"/>
  <c r="AB176" i="5"/>
  <c r="AF175" i="5"/>
  <c r="AE175" i="5"/>
  <c r="AD175" i="5"/>
  <c r="AC175" i="5"/>
  <c r="AB175" i="5"/>
  <c r="AF174" i="5"/>
  <c r="AE174" i="5"/>
  <c r="AD174" i="5"/>
  <c r="AC174" i="5"/>
  <c r="AB174" i="5"/>
  <c r="AF173" i="5"/>
  <c r="AE173" i="5"/>
  <c r="AD173" i="5"/>
  <c r="AC173" i="5"/>
  <c r="AB173" i="5"/>
  <c r="AG172" i="5"/>
  <c r="AF172" i="5"/>
  <c r="AE172" i="5"/>
  <c r="AD172" i="5"/>
  <c r="AC172" i="5"/>
  <c r="AB172" i="5"/>
  <c r="AH171" i="5"/>
  <c r="AG171" i="5"/>
  <c r="AF171" i="5"/>
  <c r="AE171" i="5"/>
  <c r="AD171" i="5"/>
  <c r="AC171" i="5"/>
  <c r="AB171" i="5"/>
  <c r="AG170" i="5"/>
  <c r="AF170" i="5"/>
  <c r="AE170" i="5"/>
  <c r="AD170" i="5"/>
  <c r="AC170" i="5"/>
  <c r="AB170" i="5"/>
  <c r="AH169" i="5"/>
  <c r="AG169" i="5"/>
  <c r="AF169" i="5"/>
  <c r="AE169" i="5"/>
  <c r="AD169" i="5"/>
  <c r="AC169" i="5"/>
  <c r="AB169" i="5"/>
  <c r="AH168" i="5"/>
  <c r="AG168" i="5"/>
  <c r="AF168" i="5"/>
  <c r="AE168" i="5"/>
  <c r="AD168" i="5"/>
  <c r="AC168" i="5"/>
  <c r="AB168" i="5"/>
  <c r="AH167" i="5"/>
  <c r="AG167" i="5"/>
  <c r="AF167" i="5"/>
  <c r="AE167" i="5"/>
  <c r="AD167" i="5"/>
  <c r="AC167" i="5"/>
  <c r="AB167" i="5"/>
  <c r="AF166" i="5"/>
  <c r="AE166" i="5"/>
  <c r="AD166" i="5"/>
  <c r="AC166" i="5"/>
  <c r="AB166" i="5"/>
  <c r="AH165" i="5"/>
  <c r="AE165" i="5"/>
  <c r="AD165" i="5"/>
  <c r="AC165" i="5"/>
  <c r="AB165" i="5"/>
  <c r="AH164" i="5"/>
  <c r="AE164" i="5"/>
  <c r="AD164" i="5"/>
  <c r="AC164" i="5"/>
  <c r="AB164" i="5"/>
  <c r="AH163" i="5"/>
  <c r="AE163" i="5"/>
  <c r="AD163" i="5"/>
  <c r="AC163" i="5"/>
  <c r="AB163" i="5"/>
  <c r="AH162" i="5"/>
  <c r="AE162" i="5"/>
  <c r="AD162" i="5"/>
  <c r="AC162" i="5"/>
  <c r="AB162" i="5"/>
  <c r="AH161" i="5"/>
  <c r="AE161" i="5"/>
  <c r="AD161" i="5"/>
  <c r="AC161" i="5"/>
  <c r="AB161" i="5"/>
  <c r="AH160" i="5"/>
  <c r="AE160" i="5"/>
  <c r="AD160" i="5"/>
  <c r="AC160" i="5"/>
  <c r="AB160" i="5"/>
  <c r="AH159" i="5"/>
  <c r="AG159" i="5"/>
  <c r="AF159" i="5"/>
  <c r="AE159" i="5"/>
  <c r="AD159" i="5"/>
  <c r="AC159" i="5"/>
  <c r="AB159" i="5"/>
  <c r="AH158" i="5"/>
  <c r="AE158" i="5"/>
  <c r="AD158" i="5"/>
  <c r="AC158" i="5"/>
  <c r="AB158" i="5"/>
  <c r="AH157" i="5"/>
  <c r="AE157" i="5"/>
  <c r="AD157" i="5"/>
  <c r="AC157" i="5"/>
  <c r="AB157" i="5"/>
  <c r="AH156" i="5"/>
  <c r="AE156" i="5"/>
  <c r="AD156" i="5"/>
  <c r="AC156" i="5"/>
  <c r="AB156" i="5"/>
  <c r="AH155" i="5"/>
  <c r="AE155" i="5"/>
  <c r="AD155" i="5"/>
  <c r="AC155" i="5"/>
  <c r="AB155" i="5"/>
  <c r="AH154" i="5"/>
  <c r="AE154" i="5"/>
  <c r="AD154" i="5"/>
  <c r="AC154" i="5"/>
  <c r="AB154" i="5"/>
  <c r="AH153" i="5"/>
  <c r="AE153" i="5"/>
  <c r="AD153" i="5"/>
  <c r="AC153" i="5"/>
  <c r="AB153" i="5"/>
  <c r="AH152" i="5"/>
  <c r="AE152" i="5"/>
  <c r="AD152" i="5"/>
  <c r="AC152" i="5"/>
  <c r="AB152" i="5"/>
  <c r="AH151" i="5"/>
  <c r="AE151" i="5"/>
  <c r="AD151" i="5"/>
  <c r="AC151" i="5"/>
  <c r="AB151" i="5"/>
  <c r="AH150" i="5"/>
  <c r="AE150" i="5"/>
  <c r="AD150" i="5"/>
  <c r="AC150" i="5"/>
  <c r="AB150" i="5"/>
  <c r="AH149" i="5"/>
  <c r="AE149" i="5"/>
  <c r="AD149" i="5"/>
  <c r="AC149" i="5"/>
  <c r="AB149" i="5"/>
  <c r="AH148" i="5"/>
  <c r="AE148" i="5"/>
  <c r="AD148" i="5"/>
  <c r="AC148" i="5"/>
  <c r="AB148" i="5"/>
  <c r="AH147" i="5"/>
  <c r="AE147" i="5"/>
  <c r="AD147" i="5"/>
  <c r="AC147" i="5"/>
  <c r="AB147" i="5"/>
  <c r="AH146" i="5"/>
  <c r="AG146" i="5"/>
  <c r="AF146" i="5"/>
  <c r="AE146" i="5"/>
  <c r="AD146" i="5"/>
  <c r="AC146" i="5"/>
  <c r="AB146" i="5"/>
  <c r="AH145" i="5"/>
  <c r="AG145" i="5"/>
  <c r="AF145" i="5"/>
  <c r="AE145" i="5"/>
  <c r="AD145" i="5"/>
  <c r="AC145" i="5"/>
  <c r="AB145" i="5"/>
  <c r="AF144" i="5"/>
  <c r="AE144" i="5"/>
  <c r="AD144" i="5"/>
  <c r="AC144" i="5"/>
  <c r="AB144" i="5"/>
  <c r="AF143" i="5"/>
  <c r="AE143" i="5"/>
  <c r="AD143" i="5"/>
  <c r="AC143" i="5"/>
  <c r="AB143" i="5"/>
  <c r="AF142" i="5"/>
  <c r="AE142" i="5"/>
  <c r="AD142" i="5"/>
  <c r="AC142" i="5"/>
  <c r="AB142" i="5"/>
  <c r="AE141" i="5"/>
  <c r="AD141" i="5"/>
  <c r="AC141" i="5"/>
  <c r="AB141" i="5"/>
  <c r="AE140" i="5"/>
  <c r="AD140" i="5"/>
  <c r="AC140" i="5"/>
  <c r="AB140" i="5"/>
  <c r="AE139" i="5"/>
  <c r="AD139" i="5"/>
  <c r="AC139" i="5"/>
  <c r="AB139" i="5"/>
  <c r="AH138" i="5"/>
  <c r="AF138" i="5"/>
  <c r="AE138" i="5"/>
  <c r="AD138" i="5"/>
  <c r="AC138" i="5"/>
  <c r="AB138" i="5"/>
  <c r="AF137" i="5"/>
  <c r="AE137" i="5"/>
  <c r="AD137" i="5"/>
  <c r="AC137" i="5"/>
  <c r="AB137" i="5"/>
  <c r="AF136" i="5"/>
  <c r="AE136" i="5"/>
  <c r="AD136" i="5"/>
  <c r="AC136" i="5"/>
  <c r="AB136" i="5"/>
  <c r="AF135" i="5"/>
  <c r="AE135" i="5"/>
  <c r="AD135" i="5"/>
  <c r="AC135" i="5"/>
  <c r="AB135" i="5"/>
  <c r="AG134" i="5"/>
  <c r="AF134" i="5"/>
  <c r="AE134" i="5"/>
  <c r="AD134" i="5"/>
  <c r="AC134" i="5"/>
  <c r="AB134" i="5"/>
  <c r="AH133" i="5"/>
  <c r="AG133" i="5"/>
  <c r="AF133" i="5"/>
  <c r="AE133" i="5"/>
  <c r="AD133" i="5"/>
  <c r="AC133" i="5"/>
  <c r="AB133" i="5"/>
  <c r="AH132" i="5"/>
  <c r="AG132" i="5"/>
  <c r="AF132" i="5"/>
  <c r="AE132" i="5"/>
  <c r="AD132" i="5"/>
  <c r="AC132" i="5"/>
  <c r="AB132" i="5"/>
  <c r="AH131" i="5"/>
  <c r="AG131" i="5"/>
  <c r="AF131" i="5"/>
  <c r="AE131" i="5"/>
  <c r="AD131" i="5"/>
  <c r="AC131" i="5"/>
  <c r="AB131" i="5"/>
  <c r="AH130" i="5"/>
  <c r="AG130" i="5"/>
  <c r="AF130" i="5"/>
  <c r="AE130" i="5"/>
  <c r="AD130" i="5"/>
  <c r="AC130" i="5"/>
  <c r="AB130" i="5"/>
  <c r="AF129" i="5"/>
  <c r="AE129" i="5"/>
  <c r="AD129" i="5"/>
  <c r="AC129" i="5"/>
  <c r="AB129" i="5"/>
  <c r="AG128" i="5"/>
  <c r="AF128" i="5"/>
  <c r="AE128" i="5"/>
  <c r="AD128" i="5"/>
  <c r="AC128" i="5"/>
  <c r="AB128" i="5"/>
  <c r="AH127" i="5"/>
  <c r="AG127" i="5"/>
  <c r="AF127" i="5"/>
  <c r="AE127" i="5"/>
  <c r="AD127" i="5"/>
  <c r="AC127" i="5"/>
  <c r="AB127" i="5"/>
  <c r="AE126" i="5"/>
  <c r="AD126" i="5"/>
  <c r="AC126" i="5"/>
  <c r="AB126" i="5"/>
  <c r="AF124" i="5"/>
  <c r="AE124" i="5"/>
  <c r="AD124" i="5"/>
  <c r="AC124" i="5"/>
  <c r="AB124" i="5"/>
  <c r="AE123" i="5"/>
  <c r="AD123" i="5"/>
  <c r="AC123" i="5"/>
  <c r="AB123" i="5"/>
  <c r="AH122" i="5"/>
  <c r="AF122" i="5"/>
  <c r="AC122" i="5"/>
  <c r="AB122" i="5"/>
  <c r="AH121" i="5"/>
  <c r="AF121" i="5"/>
  <c r="AC121" i="5"/>
  <c r="AB121" i="5"/>
  <c r="AH120" i="5"/>
  <c r="AF120" i="5"/>
  <c r="AC120" i="5"/>
  <c r="AB120" i="5"/>
  <c r="AH119" i="5"/>
  <c r="AF119" i="5"/>
  <c r="AC119" i="5"/>
  <c r="AB119" i="5"/>
  <c r="AH118" i="5"/>
  <c r="AF118" i="5"/>
  <c r="AC118" i="5"/>
  <c r="AB118" i="5"/>
  <c r="AH117" i="5"/>
  <c r="AF117" i="5"/>
  <c r="AC117" i="5"/>
  <c r="AB117" i="5"/>
  <c r="AH116" i="5"/>
  <c r="AF116" i="5"/>
  <c r="AC116" i="5"/>
  <c r="AB116" i="5"/>
  <c r="AH115" i="5"/>
  <c r="AF115" i="5"/>
  <c r="AC115" i="5"/>
  <c r="AB115" i="5"/>
  <c r="AH114" i="5"/>
  <c r="AF114" i="5"/>
  <c r="AC114" i="5"/>
  <c r="AB114" i="5"/>
  <c r="AH113" i="5"/>
  <c r="AF113" i="5"/>
  <c r="AC113" i="5"/>
  <c r="AB113" i="5"/>
  <c r="AH112" i="5"/>
  <c r="AF112" i="5"/>
  <c r="AC112" i="5"/>
  <c r="AB112" i="5"/>
  <c r="AH111" i="5"/>
  <c r="AF111" i="5"/>
  <c r="AC111" i="5"/>
  <c r="AB111" i="5"/>
  <c r="AH110" i="5"/>
  <c r="AF110" i="5"/>
  <c r="AC110" i="5"/>
  <c r="AB110" i="5"/>
  <c r="AH109" i="5"/>
  <c r="AF109" i="5"/>
  <c r="AC109" i="5"/>
  <c r="AB109" i="5"/>
  <c r="AH108" i="5"/>
  <c r="AF108" i="5"/>
  <c r="AC108" i="5"/>
  <c r="AB108" i="5"/>
  <c r="AH107" i="5"/>
  <c r="AF107" i="5"/>
  <c r="AC107" i="5"/>
  <c r="AB107" i="5"/>
  <c r="AH106" i="5"/>
  <c r="AF106" i="5"/>
  <c r="AC106" i="5"/>
  <c r="AB106" i="5"/>
  <c r="AH105" i="5"/>
  <c r="AF105" i="5"/>
  <c r="AC105" i="5"/>
  <c r="AB105" i="5"/>
  <c r="AH104" i="5"/>
  <c r="AF104" i="5"/>
  <c r="AC104" i="5"/>
  <c r="AB104" i="5"/>
  <c r="AH103" i="5"/>
  <c r="AF103" i="5"/>
  <c r="AC103" i="5"/>
  <c r="AB103" i="5"/>
  <c r="AH101" i="5"/>
  <c r="AF101" i="5"/>
  <c r="AC101" i="5"/>
  <c r="AB101" i="5"/>
  <c r="AH100" i="5"/>
  <c r="AF100" i="5"/>
  <c r="AC100" i="5"/>
  <c r="AB100" i="5"/>
  <c r="AH99" i="5"/>
  <c r="AF99" i="5"/>
  <c r="AC99" i="5"/>
  <c r="AB99" i="5"/>
  <c r="AH98" i="5"/>
  <c r="AF98" i="5"/>
  <c r="AC98" i="5"/>
  <c r="AB98" i="5"/>
  <c r="AH97" i="5"/>
  <c r="AF97" i="5"/>
  <c r="AC97" i="5"/>
  <c r="AB97" i="5"/>
  <c r="AH96" i="5"/>
  <c r="AF96" i="5"/>
  <c r="AC96" i="5"/>
  <c r="AB96" i="5"/>
  <c r="AH95" i="5"/>
  <c r="AF95" i="5"/>
  <c r="AC95" i="5"/>
  <c r="AB95" i="5"/>
  <c r="AH94" i="5"/>
  <c r="AF94" i="5"/>
  <c r="AC94" i="5"/>
  <c r="AB94" i="5"/>
  <c r="AH93" i="5"/>
  <c r="AF93" i="5"/>
  <c r="AC93" i="5"/>
  <c r="AB93" i="5"/>
  <c r="AH92" i="5"/>
  <c r="AF92" i="5"/>
  <c r="AC92" i="5"/>
  <c r="AB92" i="5"/>
  <c r="AH91" i="5"/>
  <c r="AF91" i="5"/>
  <c r="AC91" i="5"/>
  <c r="AB91" i="5"/>
  <c r="AH90" i="5"/>
  <c r="AF90" i="5"/>
  <c r="AC90" i="5"/>
  <c r="AB90" i="5"/>
  <c r="AH89" i="5"/>
  <c r="AF89" i="5"/>
  <c r="AC89" i="5"/>
  <c r="AB89" i="5"/>
  <c r="AH88" i="5"/>
  <c r="AF88" i="5"/>
  <c r="AC88" i="5"/>
  <c r="AB88" i="5"/>
  <c r="AH87" i="5"/>
  <c r="AF87" i="5"/>
  <c r="AC87" i="5"/>
  <c r="AB87" i="5"/>
  <c r="AH86" i="5"/>
  <c r="AF86" i="5"/>
  <c r="AC86" i="5"/>
  <c r="AB86" i="5"/>
  <c r="AH85" i="5"/>
  <c r="AF85" i="5"/>
  <c r="AC85" i="5"/>
  <c r="AB85" i="5"/>
  <c r="AH84" i="5"/>
  <c r="AF84" i="5"/>
  <c r="AC84" i="5"/>
  <c r="AB84" i="5"/>
  <c r="AH83" i="5"/>
  <c r="AF83" i="5"/>
  <c r="AC83" i="5"/>
  <c r="AB83" i="5"/>
  <c r="AH81" i="5"/>
  <c r="AF81" i="5"/>
  <c r="AC81" i="5"/>
  <c r="AB81" i="5"/>
  <c r="AH80" i="5"/>
  <c r="AF80" i="5"/>
  <c r="AC80" i="5"/>
  <c r="AB80" i="5"/>
  <c r="AH79" i="5"/>
  <c r="AF79" i="5"/>
  <c r="AC79" i="5"/>
  <c r="AB79" i="5"/>
  <c r="AH78" i="5"/>
  <c r="AF78" i="5"/>
  <c r="AC78" i="5"/>
  <c r="AB78" i="5"/>
  <c r="AH77" i="5"/>
  <c r="AF77" i="5"/>
  <c r="AC77" i="5"/>
  <c r="AB77" i="5"/>
  <c r="AH76" i="5"/>
  <c r="AF76" i="5"/>
  <c r="AC76" i="5"/>
  <c r="AB76" i="5"/>
  <c r="AH75" i="5"/>
  <c r="AF75" i="5"/>
  <c r="AC75" i="5"/>
  <c r="AB75" i="5"/>
  <c r="AH74" i="5"/>
  <c r="AF74" i="5"/>
  <c r="AC74" i="5"/>
  <c r="AB74" i="5"/>
  <c r="AH73" i="5"/>
  <c r="AF73" i="5"/>
  <c r="AC73" i="5"/>
  <c r="AB73" i="5"/>
  <c r="AH72" i="5"/>
  <c r="AF72" i="5"/>
  <c r="AC72" i="5"/>
  <c r="AB72" i="5"/>
  <c r="AH71" i="5"/>
  <c r="AF71" i="5"/>
  <c r="AC71" i="5"/>
  <c r="AB71" i="5"/>
  <c r="AH70" i="5"/>
  <c r="AF70" i="5"/>
  <c r="AC70" i="5"/>
  <c r="AB70" i="5"/>
  <c r="AH69" i="5"/>
  <c r="AF69" i="5"/>
  <c r="AC69" i="5"/>
  <c r="AB69" i="5"/>
  <c r="AH68" i="5"/>
  <c r="AF68" i="5"/>
  <c r="AC68" i="5"/>
  <c r="AB68" i="5"/>
  <c r="AH67" i="5"/>
  <c r="AF67" i="5"/>
  <c r="AC67" i="5"/>
  <c r="AB67" i="5"/>
  <c r="AH66" i="5"/>
  <c r="AF66" i="5"/>
  <c r="AC66" i="5"/>
  <c r="AB66" i="5"/>
  <c r="AH65" i="5"/>
  <c r="AF65" i="5"/>
  <c r="AC65" i="5"/>
  <c r="AB65" i="5"/>
  <c r="AH64" i="5"/>
  <c r="AF64" i="5"/>
  <c r="AC64" i="5"/>
  <c r="AB64" i="5"/>
  <c r="AH63" i="5"/>
  <c r="AF63" i="5"/>
  <c r="AC63" i="5"/>
  <c r="AB63" i="5"/>
  <c r="AH61" i="5"/>
  <c r="AF61" i="5"/>
  <c r="AH60" i="5"/>
  <c r="AF60" i="5"/>
  <c r="AH59" i="5"/>
  <c r="AF59" i="5"/>
  <c r="AE59" i="5"/>
  <c r="AD59" i="5"/>
  <c r="AC59" i="5"/>
  <c r="AB59" i="5"/>
  <c r="AH58" i="5"/>
  <c r="AG58" i="5"/>
  <c r="AF58" i="5"/>
  <c r="AE58" i="5"/>
  <c r="AD58" i="5"/>
  <c r="AC58" i="5"/>
  <c r="AB58" i="5"/>
  <c r="AH57" i="5"/>
  <c r="AF57" i="5"/>
  <c r="AH56" i="5"/>
  <c r="AF56" i="5"/>
  <c r="AH55" i="5"/>
  <c r="AF55" i="5"/>
  <c r="AE55" i="5"/>
  <c r="AD55" i="5"/>
  <c r="AC55" i="5"/>
  <c r="AB55" i="5"/>
  <c r="AH54" i="5"/>
  <c r="AF54" i="5"/>
  <c r="AG53" i="5"/>
  <c r="AH52" i="5"/>
  <c r="AF52" i="5"/>
  <c r="AH51" i="5"/>
  <c r="AF51" i="5"/>
  <c r="AG50" i="5"/>
  <c r="AH49" i="5"/>
  <c r="AF49" i="5"/>
  <c r="AH48" i="5"/>
  <c r="AE48" i="5"/>
  <c r="AD48" i="5"/>
  <c r="AC48" i="5"/>
  <c r="AB48" i="5"/>
  <c r="AH47" i="5"/>
  <c r="AF47" i="5"/>
  <c r="AH46" i="5"/>
  <c r="AF46" i="5"/>
  <c r="AH45" i="5"/>
  <c r="AF45" i="5"/>
  <c r="AH44" i="5"/>
  <c r="AF44" i="5"/>
  <c r="AE44" i="5"/>
  <c r="AD44" i="5"/>
  <c r="AC44" i="5"/>
  <c r="AB44" i="5"/>
  <c r="AH43" i="5"/>
  <c r="AF43" i="5"/>
  <c r="AE43" i="5"/>
  <c r="AD43" i="5"/>
  <c r="AC43" i="5"/>
  <c r="AB43" i="5"/>
  <c r="AH42" i="5"/>
  <c r="AF42" i="5"/>
  <c r="AE42" i="5"/>
  <c r="AD42" i="5"/>
  <c r="AC42" i="5"/>
  <c r="AB42" i="5"/>
  <c r="AH41" i="5"/>
  <c r="AF41" i="5"/>
  <c r="AH40" i="5"/>
  <c r="AF40" i="5"/>
  <c r="AH39" i="5"/>
  <c r="AF39" i="5"/>
  <c r="AH38" i="5"/>
  <c r="AF38" i="5"/>
  <c r="AH37" i="5"/>
  <c r="AF37" i="5"/>
  <c r="AH36" i="5"/>
  <c r="AF36" i="5"/>
  <c r="AE36" i="5"/>
  <c r="AD36" i="5"/>
  <c r="AC36" i="5"/>
  <c r="AB36" i="5"/>
  <c r="AH35" i="5"/>
  <c r="AF35" i="5"/>
  <c r="AE35" i="5"/>
  <c r="AD35" i="5"/>
  <c r="AC35" i="5"/>
  <c r="AB35" i="5"/>
  <c r="AG34" i="5"/>
  <c r="AH33" i="5"/>
  <c r="AF33" i="5"/>
  <c r="AG32" i="5"/>
  <c r="AH31" i="5"/>
  <c r="AG31" i="5"/>
  <c r="AF31" i="5"/>
  <c r="AE31" i="5"/>
  <c r="AD31" i="5"/>
  <c r="AC31" i="5"/>
  <c r="AB31" i="5"/>
  <c r="AH30" i="5"/>
  <c r="AG30" i="5"/>
  <c r="AF30" i="5"/>
  <c r="AE30" i="5"/>
  <c r="AD30" i="5"/>
  <c r="AC30" i="5"/>
  <c r="AB30" i="5"/>
  <c r="AG29" i="5"/>
  <c r="AG28" i="5"/>
  <c r="AG27" i="5"/>
  <c r="AG26" i="5"/>
  <c r="AG25" i="5"/>
  <c r="AH24" i="5"/>
  <c r="AG24" i="5"/>
  <c r="AF24" i="5"/>
  <c r="AH23" i="5"/>
  <c r="AF23" i="5"/>
  <c r="AE23" i="5"/>
  <c r="AD23" i="5"/>
  <c r="AC23" i="5"/>
  <c r="AB23" i="5"/>
  <c r="AH22" i="5"/>
  <c r="AF22" i="5"/>
  <c r="AH21" i="5"/>
  <c r="AF21" i="5"/>
  <c r="AE21" i="5"/>
  <c r="AD21" i="5"/>
  <c r="AC21" i="5"/>
  <c r="AB21" i="5"/>
  <c r="AG20" i="5"/>
  <c r="AG19" i="5"/>
  <c r="AG18" i="5"/>
  <c r="AG17" i="5"/>
  <c r="AG16" i="5"/>
  <c r="AH15" i="5"/>
  <c r="AG15" i="5"/>
  <c r="AF15" i="5"/>
  <c r="AH14" i="5"/>
  <c r="AG14" i="5"/>
  <c r="AF14" i="5"/>
  <c r="AE14" i="5"/>
  <c r="AD14" i="5"/>
  <c r="AC14" i="5"/>
  <c r="AB14" i="5"/>
  <c r="AH13" i="5"/>
  <c r="AG13" i="5"/>
  <c r="AF13" i="5"/>
  <c r="AE13" i="5"/>
  <c r="AD13" i="5"/>
  <c r="AC13" i="5"/>
  <c r="AB13" i="5"/>
  <c r="AH12" i="5"/>
  <c r="AG12" i="5"/>
  <c r="AF12" i="5"/>
  <c r="AE12" i="5"/>
  <c r="AD12" i="5"/>
  <c r="AC12" i="5"/>
  <c r="AB12" i="5"/>
  <c r="AH11" i="5"/>
  <c r="AF11" i="5"/>
  <c r="AH10" i="5"/>
  <c r="AF10" i="5"/>
  <c r="AH9" i="5"/>
  <c r="AF9" i="5"/>
  <c r="AH8" i="5"/>
  <c r="AF8" i="5"/>
  <c r="AH7" i="5"/>
  <c r="AG7" i="5"/>
  <c r="AF7" i="5"/>
  <c r="AE7" i="5"/>
  <c r="AD7" i="5"/>
  <c r="AC7" i="5"/>
  <c r="AB7" i="5"/>
  <c r="BA239" i="4"/>
  <c r="BA238" i="4"/>
  <c r="BA237" i="4"/>
  <c r="BA236" i="4"/>
  <c r="BA235" i="4"/>
  <c r="BA234" i="4"/>
  <c r="BA233" i="4"/>
  <c r="BA232" i="4"/>
  <c r="BA231" i="4"/>
  <c r="BA230" i="4"/>
  <c r="BA229" i="4"/>
  <c r="BA228" i="4"/>
  <c r="BA227" i="4"/>
  <c r="BA226" i="4"/>
  <c r="BA225" i="4"/>
  <c r="BA224" i="4"/>
  <c r="BA223" i="4"/>
  <c r="BA222" i="4"/>
  <c r="BA221" i="4"/>
  <c r="BA220" i="4"/>
  <c r="BA219" i="4"/>
  <c r="BA218" i="4"/>
  <c r="BA217" i="4"/>
  <c r="BA214" i="4"/>
  <c r="BA213" i="4"/>
  <c r="BA212" i="4"/>
  <c r="BA211" i="4"/>
  <c r="BA210" i="4"/>
  <c r="BA209" i="4"/>
  <c r="BA208" i="4"/>
  <c r="BA207" i="4"/>
  <c r="BA206" i="4"/>
  <c r="BA205" i="4"/>
  <c r="BA204" i="4"/>
  <c r="BA203" i="4"/>
  <c r="BA202" i="4"/>
  <c r="BA201" i="4"/>
  <c r="BA200" i="4"/>
  <c r="BA199" i="4"/>
  <c r="BA198" i="4"/>
  <c r="BA197" i="4"/>
  <c r="BA196" i="4"/>
  <c r="BA195" i="4"/>
  <c r="BA194" i="4"/>
  <c r="BA193" i="4"/>
  <c r="BA192" i="4"/>
  <c r="BA191" i="4"/>
  <c r="BA190" i="4"/>
  <c r="BA189" i="4"/>
  <c r="BA188" i="4"/>
  <c r="BA187" i="4"/>
  <c r="BA185" i="4"/>
  <c r="BA184" i="4"/>
  <c r="BA183" i="4"/>
  <c r="BA182" i="4"/>
  <c r="BA181" i="4"/>
  <c r="BA180" i="4"/>
  <c r="BA179" i="4"/>
  <c r="BA178" i="4"/>
  <c r="BA177" i="4"/>
  <c r="BA176" i="4"/>
  <c r="BA175" i="4"/>
  <c r="BA174" i="4"/>
  <c r="BA173" i="4"/>
  <c r="BA172" i="4"/>
  <c r="BA171" i="4"/>
  <c r="BA170" i="4"/>
  <c r="BA169" i="4"/>
  <c r="BA168" i="4"/>
  <c r="BA167" i="4"/>
  <c r="BA166" i="4"/>
  <c r="BA165" i="4"/>
  <c r="BA164" i="4"/>
  <c r="BA163" i="4"/>
  <c r="BA162" i="4"/>
  <c r="BA161" i="4"/>
  <c r="BA160" i="4"/>
  <c r="BA159" i="4"/>
  <c r="BA158" i="4"/>
  <c r="BA157" i="4"/>
  <c r="BA156" i="4"/>
  <c r="BA155" i="4"/>
  <c r="BA154" i="4"/>
  <c r="BA153" i="4"/>
  <c r="BA152" i="4"/>
  <c r="BA151" i="4"/>
  <c r="BA150" i="4"/>
  <c r="BA149" i="4"/>
  <c r="BA148" i="4"/>
  <c r="BA147" i="4"/>
  <c r="BA146" i="4"/>
  <c r="BA145" i="4"/>
  <c r="BA144" i="4"/>
  <c r="BA143" i="4"/>
  <c r="BA142" i="4"/>
  <c r="BA141" i="4"/>
  <c r="BA140" i="4"/>
  <c r="BA139" i="4"/>
  <c r="BA138" i="4"/>
  <c r="BA137" i="4"/>
  <c r="BA136" i="4"/>
  <c r="BA135" i="4"/>
  <c r="BA134" i="4"/>
  <c r="BA133" i="4"/>
  <c r="BA132" i="4"/>
  <c r="BA131" i="4"/>
  <c r="BA130" i="4"/>
  <c r="BA129" i="4"/>
  <c r="BA128" i="4"/>
  <c r="BA127" i="4"/>
  <c r="BA102" i="4"/>
  <c r="BA82" i="4"/>
  <c r="BA62" i="4"/>
  <c r="BA61" i="4"/>
  <c r="BA57" i="4"/>
  <c r="BA56" i="4"/>
  <c r="BA54" i="4"/>
  <c r="BA53" i="4"/>
  <c r="BA52" i="4"/>
  <c r="BA51" i="4"/>
  <c r="BA50" i="4"/>
  <c r="BA45" i="4"/>
  <c r="BA41" i="4"/>
  <c r="BA40" i="4"/>
  <c r="BA39" i="4"/>
  <c r="BA38" i="4"/>
  <c r="BA37" i="4"/>
  <c r="BA34" i="4"/>
  <c r="BA33" i="4"/>
  <c r="BA32" i="4"/>
  <c r="BA29" i="4"/>
  <c r="BA28" i="4"/>
  <c r="BA27" i="4"/>
  <c r="BA26" i="4"/>
  <c r="BA25" i="4"/>
  <c r="BA24" i="4"/>
  <c r="BA20" i="4"/>
  <c r="BA19" i="4"/>
  <c r="BA18" i="4"/>
  <c r="BA17" i="4"/>
  <c r="BA16" i="4"/>
  <c r="BA15" i="4"/>
  <c r="AY193" i="4"/>
  <c r="AY176" i="4"/>
  <c r="AY144" i="4"/>
  <c r="AY112" i="4"/>
  <c r="AY78" i="4"/>
  <c r="AY239" i="4"/>
  <c r="AY238" i="4"/>
  <c r="AY231" i="4"/>
  <c r="AY230" i="4"/>
  <c r="AY229" i="4"/>
  <c r="AY223" i="4"/>
  <c r="AY222" i="4"/>
  <c r="AY213" i="4"/>
  <c r="AY212" i="4"/>
  <c r="AY211" i="4"/>
  <c r="AY205" i="4"/>
  <c r="AY204" i="4"/>
  <c r="AY203" i="4"/>
  <c r="AY198" i="4"/>
  <c r="AY197" i="4"/>
  <c r="AY196" i="4"/>
  <c r="AY195" i="4"/>
  <c r="AY189" i="4"/>
  <c r="AY188" i="4"/>
  <c r="AY184" i="4"/>
  <c r="AY177" i="4"/>
  <c r="AY175" i="4"/>
  <c r="AY174" i="4"/>
  <c r="AY167" i="4"/>
  <c r="AY166" i="4"/>
  <c r="AY160" i="4"/>
  <c r="AY159" i="4"/>
  <c r="AY158" i="4"/>
  <c r="AY150" i="4"/>
  <c r="AY134" i="4"/>
  <c r="AY129" i="4"/>
  <c r="AY101" i="4"/>
  <c r="AY93" i="4"/>
  <c r="AY85" i="4"/>
  <c r="AY81" i="4"/>
  <c r="AY80" i="4"/>
  <c r="AY73" i="4"/>
  <c r="AY72" i="4"/>
  <c r="AY65" i="4"/>
  <c r="AY64" i="4"/>
  <c r="AY58" i="4"/>
  <c r="AY48" i="4"/>
  <c r="AY43" i="4"/>
  <c r="AY42" i="4"/>
  <c r="AY36" i="4"/>
  <c r="AY31" i="4"/>
  <c r="AY30" i="4"/>
  <c r="AY11" i="4"/>
  <c r="AY10" i="4"/>
  <c r="AY9" i="4"/>
  <c r="S61" i="4"/>
  <c r="S60" i="4"/>
  <c r="S57" i="4"/>
  <c r="S56" i="4"/>
  <c r="S54" i="4"/>
  <c r="S53" i="4"/>
  <c r="S52" i="4"/>
  <c r="S51" i="4"/>
  <c r="S50" i="4"/>
  <c r="S47" i="4"/>
  <c r="S46" i="4"/>
  <c r="S45" i="4"/>
  <c r="S41" i="4"/>
  <c r="S40" i="4"/>
  <c r="S39" i="4"/>
  <c r="S38" i="4"/>
  <c r="S37" i="4"/>
  <c r="S34" i="4"/>
  <c r="AX34" i="4" s="1"/>
  <c r="AY34" i="4" s="1"/>
  <c r="S33" i="4"/>
  <c r="S32" i="4"/>
  <c r="AX32" i="4" s="1"/>
  <c r="S29" i="4"/>
  <c r="AX29" i="4" s="1"/>
  <c r="S28" i="4"/>
  <c r="S27" i="4"/>
  <c r="S26" i="4"/>
  <c r="S25" i="4"/>
  <c r="AX25" i="4" s="1"/>
  <c r="S24" i="4"/>
  <c r="AX24" i="4" s="1"/>
  <c r="S20" i="4"/>
  <c r="S19" i="4"/>
  <c r="S18" i="4"/>
  <c r="S17" i="4"/>
  <c r="S16" i="4"/>
  <c r="S15" i="4"/>
  <c r="S61" i="3"/>
  <c r="S60" i="3"/>
  <c r="S57" i="3"/>
  <c r="S56" i="3"/>
  <c r="S54" i="3"/>
  <c r="S53" i="3"/>
  <c r="S52" i="3"/>
  <c r="S51" i="3"/>
  <c r="S50" i="3"/>
  <c r="S47" i="3"/>
  <c r="S46" i="3"/>
  <c r="S45" i="3"/>
  <c r="S41" i="3"/>
  <c r="S40" i="3"/>
  <c r="S39" i="3"/>
  <c r="S38" i="3"/>
  <c r="S37" i="3"/>
  <c r="S34" i="3"/>
  <c r="S33" i="3"/>
  <c r="S32" i="3"/>
  <c r="S29" i="3"/>
  <c r="S28" i="3"/>
  <c r="S27" i="3"/>
  <c r="S26" i="3"/>
  <c r="S25" i="3"/>
  <c r="S24" i="3"/>
  <c r="S20" i="3"/>
  <c r="S19" i="3"/>
  <c r="S18" i="3"/>
  <c r="S17" i="3"/>
  <c r="S16" i="3"/>
  <c r="S15" i="3"/>
  <c r="AX26" i="4" l="1"/>
  <c r="AY26" i="4" s="1"/>
  <c r="AX27" i="4"/>
  <c r="AY27" i="4" s="1"/>
  <c r="AX50" i="4"/>
  <c r="AY50" i="4" s="1"/>
  <c r="AY25" i="4"/>
  <c r="AY32" i="4"/>
  <c r="AY53" i="4"/>
  <c r="AY60" i="4"/>
  <c r="AX53" i="4"/>
  <c r="AX60" i="4"/>
  <c r="AY29" i="4"/>
  <c r="AY24" i="4"/>
</calcChain>
</file>

<file path=xl/sharedStrings.xml><?xml version="1.0" encoding="utf-8"?>
<sst xmlns="http://schemas.openxmlformats.org/spreadsheetml/2006/main" count="15365" uniqueCount="682">
  <si>
    <t>Agency</t>
  </si>
  <si>
    <t>Site_No</t>
  </si>
  <si>
    <t>Samp_No</t>
  </si>
  <si>
    <t>Location</t>
  </si>
  <si>
    <t>Site Type</t>
  </si>
  <si>
    <t>Site Location</t>
  </si>
  <si>
    <t>Date_Time</t>
  </si>
  <si>
    <t>State of Colorado</t>
  </si>
  <si>
    <t>Source</t>
  </si>
  <si>
    <t>ND_1.1</t>
  </si>
  <si>
    <t>USEPA Region 8</t>
  </si>
  <si>
    <t>A8K9</t>
  </si>
  <si>
    <t>GKMSW09_081515</t>
  </si>
  <si>
    <t>CC06</t>
  </si>
  <si>
    <t>ND_5</t>
  </si>
  <si>
    <t>ND_0.08</t>
  </si>
  <si>
    <t>ND_0.023</t>
  </si>
  <si>
    <t>ND_0.1</t>
  </si>
  <si>
    <t>ND</t>
  </si>
  <si>
    <t>Gold King Mine Effluent</t>
  </si>
  <si>
    <t>CO_GKM_1</t>
  </si>
  <si>
    <t>Main</t>
  </si>
  <si>
    <t>North Fork Cement Creek</t>
  </si>
  <si>
    <t>ND_2</t>
  </si>
  <si>
    <t>ND_10</t>
  </si>
  <si>
    <t>CO_GKM_1_08/11/2015</t>
  </si>
  <si>
    <t>Influent Prior to Treatment</t>
  </si>
  <si>
    <t>CO_GKM_2_08/11/2015</t>
  </si>
  <si>
    <t>CO_GKM_2</t>
  </si>
  <si>
    <t>Reference</t>
  </si>
  <si>
    <t>Cement Creek</t>
  </si>
  <si>
    <t>ND_0.079</t>
  </si>
  <si>
    <t>ND_0.085</t>
  </si>
  <si>
    <t>ND_0.077</t>
  </si>
  <si>
    <t>ND_0.063</t>
  </si>
  <si>
    <t>ND_0.081</t>
  </si>
  <si>
    <t>Treatment Effluent</t>
  </si>
  <si>
    <t>CO_GKM_3_08/11/2015</t>
  </si>
  <si>
    <t>CO_GKM_3</t>
  </si>
  <si>
    <t>Cement Cr abv Gold King Mine</t>
  </si>
  <si>
    <t>CO_RI_R1_08/11/2015</t>
  </si>
  <si>
    <t>ND_0.4</t>
  </si>
  <si>
    <t>ND_0.5</t>
  </si>
  <si>
    <t>ND_0.32</t>
  </si>
  <si>
    <t>GKMSW13_081515</t>
  </si>
  <si>
    <t>GKM13</t>
  </si>
  <si>
    <t>ND_1</t>
  </si>
  <si>
    <t>ND_0.45</t>
  </si>
  <si>
    <t>ND_0.3</t>
  </si>
  <si>
    <t>CC48</t>
  </si>
  <si>
    <t>ND_2.5</t>
  </si>
  <si>
    <t>ND_50</t>
  </si>
  <si>
    <t>ND_0.25</t>
  </si>
  <si>
    <t>ND_25</t>
  </si>
  <si>
    <t>ND_0.2</t>
  </si>
  <si>
    <t>CC48_081615</t>
  </si>
  <si>
    <t>ND_0.58</t>
  </si>
  <si>
    <t>CC48_081715D</t>
  </si>
  <si>
    <t>ND_0.37</t>
  </si>
  <si>
    <t>ND_0.15</t>
  </si>
  <si>
    <t>ND_0.02</t>
  </si>
  <si>
    <t>CEM49</t>
  </si>
  <si>
    <t>CEMENT CREEK AT MOUTH</t>
  </si>
  <si>
    <t>CEM49_10/13/2015</t>
  </si>
  <si>
    <t>ND_1.3</t>
  </si>
  <si>
    <t>ND_0.07</t>
  </si>
  <si>
    <t>CEM49_12/01/2015</t>
  </si>
  <si>
    <t>ND_0.015</t>
  </si>
  <si>
    <t>CEM49_02/23/2016</t>
  </si>
  <si>
    <t>ND_1.9</t>
  </si>
  <si>
    <t>ND_0.24</t>
  </si>
  <si>
    <t>CEM49_04/05/2016</t>
  </si>
  <si>
    <t>ND_1.7</t>
  </si>
  <si>
    <t>ND_8.5</t>
  </si>
  <si>
    <t>ND_0.076</t>
  </si>
  <si>
    <t>ND_0.19</t>
  </si>
  <si>
    <t>CEM49_04/19/2016</t>
  </si>
  <si>
    <t>ND_0.23</t>
  </si>
  <si>
    <t>ND_4.4</t>
  </si>
  <si>
    <t>CEM49_06/07/2016</t>
  </si>
  <si>
    <t>ND_0.017</t>
  </si>
  <si>
    <t>ND_6.1</t>
  </si>
  <si>
    <t>ND_0.045</t>
  </si>
  <si>
    <t>A68</t>
  </si>
  <si>
    <t>Upper Animas</t>
  </si>
  <si>
    <t>ND_100</t>
  </si>
  <si>
    <t>ND_0.03</t>
  </si>
  <si>
    <t>ND_0.04</t>
  </si>
  <si>
    <t>ND_5.5</t>
  </si>
  <si>
    <t>9488_08/11/2015</t>
  </si>
  <si>
    <t>ND_3.9</t>
  </si>
  <si>
    <t>Animas River above Cement Creek (2)</t>
  </si>
  <si>
    <t>A68_081615</t>
  </si>
  <si>
    <t>ND_17</t>
  </si>
  <si>
    <t>A68_081715</t>
  </si>
  <si>
    <t>ND_0.06</t>
  </si>
  <si>
    <t>ND_0.13</t>
  </si>
  <si>
    <t>ND_4</t>
  </si>
  <si>
    <t>ND_24</t>
  </si>
  <si>
    <t>ND_2.3</t>
  </si>
  <si>
    <t>ANIMAS RIVER NEAR SILVERTON</t>
  </si>
  <si>
    <t>82_10/13/2015</t>
  </si>
  <si>
    <t>ND_0.44</t>
  </si>
  <si>
    <t>82_12/01/2015</t>
  </si>
  <si>
    <t>ND_0.88</t>
  </si>
  <si>
    <t>82_02/23/2016</t>
  </si>
  <si>
    <t>82_04/05/2016</t>
  </si>
  <si>
    <t>82_04/19/2016</t>
  </si>
  <si>
    <t>ND_0.044</t>
  </si>
  <si>
    <t>82_06/07/2016</t>
  </si>
  <si>
    <t>A72</t>
  </si>
  <si>
    <t>ND_20</t>
  </si>
  <si>
    <t>A72_081615</t>
  </si>
  <si>
    <t>A72_081715D</t>
  </si>
  <si>
    <t>State of New Mexico</t>
  </si>
  <si>
    <t>Middle Animas</t>
  </si>
  <si>
    <t>Animas River at Bakers Bridge</t>
  </si>
  <si>
    <t>81_08/12/2015</t>
  </si>
  <si>
    <t>ANIMAS RIVER AT BAKERS BRIDGE</t>
  </si>
  <si>
    <t>81_04/05/2016</t>
  </si>
  <si>
    <t>ND_22</t>
  </si>
  <si>
    <t>ND_3.2</t>
  </si>
  <si>
    <t>81_04/19/2016</t>
  </si>
  <si>
    <t>ND_3</t>
  </si>
  <si>
    <t>Bakers Bridge</t>
  </si>
  <si>
    <t>GKMSW02_081615</t>
  </si>
  <si>
    <t>GKMSW02_081715</t>
  </si>
  <si>
    <t>Ditch</t>
  </si>
  <si>
    <t>ND_0.43</t>
  </si>
  <si>
    <t>Animas River above James Ditch at headgate pre-flush</t>
  </si>
  <si>
    <t>CO_RI_M16.1_08/12/2015</t>
  </si>
  <si>
    <t>James Ditch pre-flush</t>
  </si>
  <si>
    <t>CO_DI_6_08/12/2015</t>
  </si>
  <si>
    <t>CO_DI_6</t>
  </si>
  <si>
    <t>James Ditch - 1st flush</t>
  </si>
  <si>
    <t>CO_DI_5_08/12/2015</t>
  </si>
  <si>
    <t>CO_DI_5</t>
  </si>
  <si>
    <t>James Ditch - 2nd flush</t>
  </si>
  <si>
    <t>CO_DI_4_08/12/2015</t>
  </si>
  <si>
    <t>CO_DI_4</t>
  </si>
  <si>
    <t>James Ditch - post flush</t>
  </si>
  <si>
    <t>CO_DI_7_08/12/2015</t>
  </si>
  <si>
    <t>CO_DI_7</t>
  </si>
  <si>
    <t>GKMSW17_081615</t>
  </si>
  <si>
    <t>GKM17</t>
  </si>
  <si>
    <t>Pond</t>
  </si>
  <si>
    <t>GKMSW16_081615</t>
  </si>
  <si>
    <t>GKM16</t>
  </si>
  <si>
    <t>GKMSW18_081615</t>
  </si>
  <si>
    <t>GKM18</t>
  </si>
  <si>
    <t>James Cr at James Ranch</t>
  </si>
  <si>
    <t>CO_DI_8_08/12/2015</t>
  </si>
  <si>
    <t>CO_DI_8</t>
  </si>
  <si>
    <t>ND_0.0093</t>
  </si>
  <si>
    <t>Animas River at 32nd Street - post flush</t>
  </si>
  <si>
    <t>CO_RI_M45_08/13/2015</t>
  </si>
  <si>
    <t>9424A</t>
  </si>
  <si>
    <t>20169022001-20150813</t>
  </si>
  <si>
    <t>9424B</t>
  </si>
  <si>
    <t>GKM04</t>
  </si>
  <si>
    <t>GKMSW04_081615</t>
  </si>
  <si>
    <t>City of Durango ED</t>
  </si>
  <si>
    <t>CO_DI_10_08/12/2015</t>
  </si>
  <si>
    <t>CO_DI_10</t>
  </si>
  <si>
    <t>20169009001-20150810</t>
  </si>
  <si>
    <t>9423A</t>
  </si>
  <si>
    <t>20169009002-20150813</t>
  </si>
  <si>
    <t>ND_19.5</t>
  </si>
  <si>
    <t>ANIMAS RIVER IN DURANGO AT 9TH ST.</t>
  </si>
  <si>
    <t>9423A_04/04/2016</t>
  </si>
  <si>
    <t>9423A_04/18/2016</t>
  </si>
  <si>
    <t>Animas River at Durango - 9th St bridge - post flush</t>
  </si>
  <si>
    <t>CO_RI_M31_08/13/2015</t>
  </si>
  <si>
    <t>CO_RI_M31</t>
  </si>
  <si>
    <t>GKM05</t>
  </si>
  <si>
    <t>GKMSW05_081615</t>
  </si>
  <si>
    <t>ND_4.9</t>
  </si>
  <si>
    <t>Animas River at Lightner Cr</t>
  </si>
  <si>
    <t>9421_08/13/2015</t>
  </si>
  <si>
    <t>Animas River below WWTP</t>
  </si>
  <si>
    <t>9420_08/13/2015</t>
  </si>
  <si>
    <t>GKM01</t>
  </si>
  <si>
    <t>GKMSW01_081615</t>
  </si>
  <si>
    <t>GKMSW01_081715</t>
  </si>
  <si>
    <t>ND_0.8</t>
  </si>
  <si>
    <t>20169024001-20150814</t>
  </si>
  <si>
    <t>Lower Animas</t>
  </si>
  <si>
    <t>Bondad Bridge</t>
  </si>
  <si>
    <t>66_08/14/2015</t>
  </si>
  <si>
    <t>ND_3.3</t>
  </si>
  <si>
    <t>Animas River above Cedar Hill NM 550 bridge - 66Animas046.2</t>
  </si>
  <si>
    <t>66Animas046.2</t>
  </si>
  <si>
    <t>ND_0.7</t>
  </si>
  <si>
    <t>ND_0.11</t>
  </si>
  <si>
    <t>ND_0.013</t>
  </si>
  <si>
    <t>ND_0.33</t>
  </si>
  <si>
    <t>ND_0.012</t>
  </si>
  <si>
    <t>Aztec Drinking Water Intake</t>
  </si>
  <si>
    <t>66Animas029.2_08/06/2015 18:39</t>
  </si>
  <si>
    <t>66Animas029.2</t>
  </si>
  <si>
    <t>ND_0.35</t>
  </si>
  <si>
    <t>ND_7.1</t>
  </si>
  <si>
    <t>ND_0.052</t>
  </si>
  <si>
    <t>ND_0.032</t>
  </si>
  <si>
    <t>ND_0.0035</t>
  </si>
  <si>
    <t>ND_0.056</t>
  </si>
  <si>
    <t>ND_1.6</t>
  </si>
  <si>
    <t>Animas River (Estes Arroyo to So. Ute Indian Tribe bnd)</t>
  </si>
  <si>
    <t>66Animas028.1_08/07/2015 16:40</t>
  </si>
  <si>
    <t>66Animas028.1</t>
  </si>
  <si>
    <t>ND_0.516</t>
  </si>
  <si>
    <t>ND_0.0014</t>
  </si>
  <si>
    <t>66Animas028.1_08/08/2015 05:50</t>
  </si>
  <si>
    <t>66Animas028.1_08/08/2015 11:15</t>
  </si>
  <si>
    <t>66Animas028.1_08/08/2015 17:00</t>
  </si>
  <si>
    <t>66Animas028.1_08/08/2015 22:40</t>
  </si>
  <si>
    <t>66Animas028.1_08/09/2015 05:45</t>
  </si>
  <si>
    <t>66Animas028.1_08/10/2015 13:30</t>
  </si>
  <si>
    <t>66Animas028.1_08/10/2015 18:25</t>
  </si>
  <si>
    <t>66Animas028.1_08/11/2015 00:03</t>
  </si>
  <si>
    <t>66Animas028.1_08/11/2015 06:38</t>
  </si>
  <si>
    <t>66Animas028.1_08/11/2015 12:10</t>
  </si>
  <si>
    <t>66Animas028.1_08/11/2015 17:10</t>
  </si>
  <si>
    <t>66Animas028.1_08/12/2015 12:50</t>
  </si>
  <si>
    <t>ND_0.01446</t>
  </si>
  <si>
    <t>66Animas028.1_08/12/2015 17:30</t>
  </si>
  <si>
    <t>66Animas028.1_08/12/2015 23:20</t>
  </si>
  <si>
    <t>66Animas028.1_08/13/2015 06:20</t>
  </si>
  <si>
    <t>66Animas028.1_08/13/2015 11:50</t>
  </si>
  <si>
    <t>66Animas028.1_08/13/2015 17:50</t>
  </si>
  <si>
    <t>66Animas028.1_08/14/2015 07:00</t>
  </si>
  <si>
    <t>Animas River above Estes Arroyo  - 66Animas028.1</t>
  </si>
  <si>
    <t>Animas River (San Juan River to Estes Arroyo)</t>
  </si>
  <si>
    <t>66Animas001.7_08/07/2015 20:15</t>
  </si>
  <si>
    <t>66Animas001.7</t>
  </si>
  <si>
    <t>66Animas001.7_08/08/2015 07:00</t>
  </si>
  <si>
    <t>66Animas001.7_08/08/2015 12:30</t>
  </si>
  <si>
    <t>66Animas001.7_08/08/2015 18:30</t>
  </si>
  <si>
    <t>66Animas001.7_08/08/2015 23:20</t>
  </si>
  <si>
    <t>66Animas001.7_08/09/2015 06:30</t>
  </si>
  <si>
    <t>66Animas001.7_08/10/2015 15:41</t>
  </si>
  <si>
    <t>66Animas001.7_08/10/2015 19:20</t>
  </si>
  <si>
    <t>66Animas001.7_08/11/2015 00:43</t>
  </si>
  <si>
    <t>66Animas001.7_08/11/2015 07:30</t>
  </si>
  <si>
    <t>66Animas001.7_08/11/2015 13:00</t>
  </si>
  <si>
    <t>66Animas001.7_08/11/2015 18:20</t>
  </si>
  <si>
    <t>66Animas001.7_08/12/2015 13:45</t>
  </si>
  <si>
    <t>66Animas001.7_08/12/2015 18:05</t>
  </si>
  <si>
    <t>66Animas001.7_08/13/2015 01:00</t>
  </si>
  <si>
    <t>66Animas001.7_08/13/2015 07:00</t>
  </si>
  <si>
    <t>66Animas001.7_08/13/2015 12:35</t>
  </si>
  <si>
    <t>66Animas001.7_08/13/2015 18:35</t>
  </si>
  <si>
    <t>66Animas001.7_08/14/2015 07:45</t>
  </si>
  <si>
    <t>ANIMAS R AT FARMINGTON - 66Animas001.7</t>
  </si>
  <si>
    <t>San Juan River</t>
  </si>
  <si>
    <t>NNEPA</t>
  </si>
  <si>
    <t>San Juan River (Navajo bnd at Hogback to Animas River)</t>
  </si>
  <si>
    <t>67SanJua088.1_08/07/2015 19:30</t>
  </si>
  <si>
    <t>67SanJua088.1</t>
  </si>
  <si>
    <t>67SanJua088.1_08/08/2015 08:15</t>
  </si>
  <si>
    <t>67SanJua088.1_08/08/2015 13:45</t>
  </si>
  <si>
    <t>67SanJua088.1_08/08/2015 19:20</t>
  </si>
  <si>
    <t>67SanJua088.1_08/08/2015 23:50</t>
  </si>
  <si>
    <t>67SanJua088.1_08/09/2015 07:20</t>
  </si>
  <si>
    <t>67SanJua088.1_08/10/2015 16:49</t>
  </si>
  <si>
    <t>67SanJua088.1_08/10/2015 20:00</t>
  </si>
  <si>
    <t>67SanJua088.1_08/11/2015 01:15</t>
  </si>
  <si>
    <t>67SanJua088.1_08/11/2015 07:55</t>
  </si>
  <si>
    <t>67SanJua088.1_08/11/2015 13:40</t>
  </si>
  <si>
    <t>67SanJua088.1_08/11/2015 18:50</t>
  </si>
  <si>
    <t>67SanJua088.1_08/12/2015 14:15</t>
  </si>
  <si>
    <t>67SanJua088.1_08/12/2015 18:40</t>
  </si>
  <si>
    <t>67SanJua088.1_08/13/2015 00:30</t>
  </si>
  <si>
    <t>67SanJua088.1_08/13/2015 07:32</t>
  </si>
  <si>
    <t>67SanJua088.1_08/13/2015 13:20</t>
  </si>
  <si>
    <t>67SanJua088.1_08/13/2015 19:05</t>
  </si>
  <si>
    <t>67SanJua088.1_08/14/2015 08:30</t>
  </si>
  <si>
    <t>10SANJUANR25</t>
  </si>
  <si>
    <t>10-25_20150825_RS</t>
  </si>
  <si>
    <t>ND_6</t>
  </si>
  <si>
    <t>ND_0.0001</t>
  </si>
  <si>
    <t>10-26_20150825_RS</t>
  </si>
  <si>
    <t>10SANJUANR26</t>
  </si>
  <si>
    <t>02-06_20150812_RS</t>
  </si>
  <si>
    <t>02SANJUANR06</t>
  </si>
  <si>
    <t>&gt;999</t>
  </si>
  <si>
    <t>02-06_20150826_RS</t>
  </si>
  <si>
    <t>State of Utah</t>
  </si>
  <si>
    <t>GKM021616</t>
  </si>
  <si>
    <t>GKM022216</t>
  </si>
  <si>
    <t>GKM022916</t>
  </si>
  <si>
    <t>GKM030816</t>
  </si>
  <si>
    <t>GKM031416</t>
  </si>
  <si>
    <t>GKM032116</t>
  </si>
  <si>
    <t>GKM032816</t>
  </si>
  <si>
    <t>GKM040416</t>
  </si>
  <si>
    <t>GKM041116</t>
  </si>
  <si>
    <t>GKM041916</t>
  </si>
  <si>
    <t>GKM042516</t>
  </si>
  <si>
    <t>GKM050216</t>
  </si>
  <si>
    <t>GKM050916</t>
  </si>
  <si>
    <t>GKM051516</t>
  </si>
  <si>
    <t>GKM052116</t>
  </si>
  <si>
    <t>GKM053116</t>
  </si>
  <si>
    <t>GKM060516</t>
  </si>
  <si>
    <t>ND_1.25</t>
  </si>
  <si>
    <t>GKM061316</t>
  </si>
  <si>
    <t>GKM061816</t>
  </si>
  <si>
    <t>GKM062516</t>
  </si>
  <si>
    <t>02-07_20150812_RS</t>
  </si>
  <si>
    <t>02SANJUANR07</t>
  </si>
  <si>
    <t>02-08_20150812_RS</t>
  </si>
  <si>
    <t>02SANJUANR08</t>
  </si>
  <si>
    <t>29-05_20150812_RS</t>
  </si>
  <si>
    <t>29SANJUANR05</t>
  </si>
  <si>
    <t>USGSGKM053116</t>
  </si>
  <si>
    <t>Alkalinity, Surface Water, T</t>
  </si>
  <si>
    <t>Hydroxide, Surface Water, T</t>
  </si>
  <si>
    <t>Total Dissolved Solids, Surface Water, D</t>
  </si>
  <si>
    <t>Total Suspended Solids, Surface Water, S</t>
  </si>
  <si>
    <t>Hardness, Surface Water, T</t>
  </si>
  <si>
    <t>pH, Surface Water, G</t>
  </si>
  <si>
    <t>Aluminum, Surface Water, D</t>
  </si>
  <si>
    <t>Arsenic, Surface Water, D</t>
  </si>
  <si>
    <t>Cadmium, Surface Water, D</t>
  </si>
  <si>
    <t>Lead, Surface Water, D</t>
  </si>
  <si>
    <t>Lead, Surface Water, T</t>
  </si>
  <si>
    <t>Manganese, Surface Water, D</t>
  </si>
  <si>
    <t>Manganese, Surface Water, T</t>
  </si>
  <si>
    <t>Nickel, Surface Water, T</t>
  </si>
  <si>
    <t>Selenium, Surface Water, D</t>
  </si>
  <si>
    <t>Selenium, Surface Water, T</t>
  </si>
  <si>
    <t>Uranium, Surface Water, D</t>
  </si>
  <si>
    <t>Uranium, Surface Water, T</t>
  </si>
  <si>
    <t>Zinc, Surface Water, T</t>
  </si>
  <si>
    <t>Arsenic, Surface Water, T</t>
  </si>
  <si>
    <t>Beryllium, Surface Water, D</t>
  </si>
  <si>
    <t>Beryllium, Surface Water, T</t>
  </si>
  <si>
    <t>Cadmium, Surface Water, T</t>
  </si>
  <si>
    <t>Chromium, Surface Water, D</t>
  </si>
  <si>
    <t>Chromium, Surface Water, T</t>
  </si>
  <si>
    <t>Iron, Surface Water, D</t>
  </si>
  <si>
    <t>Iron, Surface Water, T</t>
  </si>
  <si>
    <t>Mercury, Surface Water, D</t>
  </si>
  <si>
    <t>Mercury, Surface Water, T</t>
  </si>
  <si>
    <t>Molybdenum, Surface Water, D</t>
  </si>
  <si>
    <t>Nickel, Surface Water, D</t>
  </si>
  <si>
    <t>Potassium, Surface Water, D</t>
  </si>
  <si>
    <t>Silver, Surface Water, D</t>
  </si>
  <si>
    <t>Sodium, Surface Water, D</t>
  </si>
  <si>
    <t>Thallium, Surface Water, D</t>
  </si>
  <si>
    <t>Thallium, Surface Water, T</t>
  </si>
  <si>
    <t>Vanadium, Surface Water, D</t>
  </si>
  <si>
    <t>Vanadium, Surface Water, T</t>
  </si>
  <si>
    <t>Antimony, Surface Water, D</t>
  </si>
  <si>
    <t>Cobalt, Surface Water, T</t>
  </si>
  <si>
    <t>Magnesium, Surface Water, D</t>
  </si>
  <si>
    <t>Molybdenum, Surface Water, T</t>
  </si>
  <si>
    <t>Potassium, Surface Water, T</t>
  </si>
  <si>
    <t>Zinc, Surface Water, D</t>
  </si>
  <si>
    <t>Cyanide, Surface Water, T</t>
  </si>
  <si>
    <t>Nitrite, Surface Water, T</t>
  </si>
  <si>
    <t>Silver, Surface Water, T</t>
  </si>
  <si>
    <t>Phosphate, Surface Water, T</t>
  </si>
  <si>
    <t>Nitrate, Surface Water, T</t>
  </si>
  <si>
    <t>Cobalt, Surface Water, D</t>
  </si>
  <si>
    <t>Antimony, Surface Water, T</t>
  </si>
  <si>
    <t>Phosphorus, Surface Water, T</t>
  </si>
  <si>
    <t>Chloride, Surface Water, T</t>
  </si>
  <si>
    <t>Fluoride, Surface Water, T</t>
  </si>
  <si>
    <t>Nitrogen, Surface Water, T</t>
  </si>
  <si>
    <t>Copper, Surface Water, D</t>
  </si>
  <si>
    <t>Copper, Surface Water, T</t>
  </si>
  <si>
    <t>Carbonate, Surface Water, T</t>
  </si>
  <si>
    <t>Temp, Surface Water, G</t>
  </si>
  <si>
    <t>DO, Surface Water, G</t>
  </si>
  <si>
    <t>Barium, Surface Water, T</t>
  </si>
  <si>
    <t>Barium, Surface Water, D</t>
  </si>
  <si>
    <t>Bicarbonate, Surface Water, T</t>
  </si>
  <si>
    <t>Aluminum, Surface Water, T</t>
  </si>
  <si>
    <t>Sulfate, Surface Water, T</t>
  </si>
  <si>
    <t>Spec Cond, Surface Water, G</t>
  </si>
  <si>
    <t>Sodium, Surface Water, T</t>
  </si>
  <si>
    <t>Magnesium, Surface Water, T</t>
  </si>
  <si>
    <t>Calcium, Surface Water, D</t>
  </si>
  <si>
    <t>Calcium, Surface Water, T</t>
  </si>
  <si>
    <t>Hardness, Surface Water, D</t>
  </si>
  <si>
    <t>Boron, Surface Water, D</t>
  </si>
  <si>
    <t>Boron, Surface Water, T</t>
  </si>
  <si>
    <t>Ammonia, Surface Water, T</t>
  </si>
  <si>
    <t>Nitrite+Nitrate, Surface Water, T</t>
  </si>
  <si>
    <t>Turbidity, Surface Water, G</t>
  </si>
  <si>
    <t>Carbon Dioxide, Surface Water, T</t>
  </si>
  <si>
    <t>Bromide, Surface Water, T</t>
  </si>
  <si>
    <t>Strontium, Surface Water, D</t>
  </si>
  <si>
    <t>Strontium, Surface Water, T</t>
  </si>
  <si>
    <t>Uniq</t>
  </si>
  <si>
    <t>201600510495294242417.4375</t>
  </si>
  <si>
    <t>9488_08/11/2015948842227.6819444444</t>
  </si>
  <si>
    <t>CC48_081715DCC4842233.5</t>
  </si>
  <si>
    <t>82_06/07/20168242528.4583333333</t>
  </si>
  <si>
    <t>A72_081715DA7242233.5208333333</t>
  </si>
  <si>
    <t>CEM49_06/07/2016CEM4942528.5</t>
  </si>
  <si>
    <t>201602397495400042534.5208333333</t>
  </si>
  <si>
    <t>201602396495399042534.4791666667</t>
  </si>
  <si>
    <t>201602393495325042534.4375</t>
  </si>
  <si>
    <t>201602392495300042534.4097222222</t>
  </si>
  <si>
    <t>201602157495300042526.2916666667</t>
  </si>
  <si>
    <t>201602558495300042546.5208333333</t>
  </si>
  <si>
    <t>201602158495325042526.3506944444</t>
  </si>
  <si>
    <t>201601705495325042505.4270833333</t>
  </si>
  <si>
    <t>201602162495400042526.4375</t>
  </si>
  <si>
    <t>201601868495325042511.5520833333</t>
  </si>
  <si>
    <t>201601873495400042511.6458333333</t>
  </si>
  <si>
    <t>201602563495400042546.6145833333</t>
  </si>
  <si>
    <t>201602161495399042526.3958333333</t>
  </si>
  <si>
    <t>201602559495325042546.5416666667</t>
  </si>
  <si>
    <t>201602468495325042539.5729166667</t>
  </si>
  <si>
    <t>201601872495399042511.59375</t>
  </si>
  <si>
    <t>201602560495325042546.5451388889</t>
  </si>
  <si>
    <t>201602471495399042539.59375</t>
  </si>
  <si>
    <t>201602467495300042539.5416666667</t>
  </si>
  <si>
    <t>201602562495399042546.5833333333</t>
  </si>
  <si>
    <t>201601867495300042511.53125</t>
  </si>
  <si>
    <t>201602472495400042539.6458333333</t>
  </si>
  <si>
    <t>201602106495300042521.4791666667</t>
  </si>
  <si>
    <t>201602107495325042521.5833333333</t>
  </si>
  <si>
    <t>201602105495300042521.53125</t>
  </si>
  <si>
    <t>201600686495400042423.4236111111</t>
  </si>
  <si>
    <t>201602112495400042521.6770833333</t>
  </si>
  <si>
    <t>201600831495399042444.4166666667</t>
  </si>
  <si>
    <t>201601643495400042499.5208333333</t>
  </si>
  <si>
    <t>201601341495325042472.4375</t>
  </si>
  <si>
    <t>201601340495300042472.46875</t>
  </si>
  <si>
    <t>201602111495399042521.6354166667</t>
  </si>
  <si>
    <t>201600511495300042417.375</t>
  </si>
  <si>
    <t>201601345495400042472.5833333333</t>
  </si>
  <si>
    <t>201601639495325042499.6145833333</t>
  </si>
  <si>
    <t>201600514495400042416.625</t>
  </si>
  <si>
    <t>201601642495399042499.59375</t>
  </si>
  <si>
    <t>201601344495399042472.5416666667</t>
  </si>
  <si>
    <t>201601638495300042499.75</t>
  </si>
  <si>
    <t>201600512495325042416.7083333333</t>
  </si>
  <si>
    <t>201600513495399042416.6770833333</t>
  </si>
  <si>
    <t>201601431495325042479.4284722222</t>
  </si>
  <si>
    <t>201600733495400042429.6666666667</t>
  </si>
  <si>
    <t>201601430495300042479.3979166667</t>
  </si>
  <si>
    <t>201601434495399042479.4652777778</t>
  </si>
  <si>
    <t>201601435495400042479.5173611111</t>
  </si>
  <si>
    <t>201601513495400042486.4895833333</t>
  </si>
  <si>
    <t>201601510495325042486.4201388889</t>
  </si>
  <si>
    <t>201600691495300042424.3888888889</t>
  </si>
  <si>
    <t>201600690495325042424.3611111111</t>
  </si>
  <si>
    <t>201600688495399042423.75</t>
  </si>
  <si>
    <t>201601509495325042486.4166666667</t>
  </si>
  <si>
    <t>201601576495400042492.5833333333</t>
  </si>
  <si>
    <t>201601709495400042505.5104166667</t>
  </si>
  <si>
    <t>201601508495300042486.3541666667</t>
  </si>
  <si>
    <t>201601704495300042505.3958333333</t>
  </si>
  <si>
    <t>201601708495399042505.4583333333</t>
  </si>
  <si>
    <t>201600729495325042430.34375</t>
  </si>
  <si>
    <t>201601512495399042486.4375</t>
  </si>
  <si>
    <t>201600797495300042438.4791666667</t>
  </si>
  <si>
    <t>201600803495400042438.3472222222</t>
  </si>
  <si>
    <t>201601039495300042458.3715277778</t>
  </si>
  <si>
    <t>201600798495325042438.5069444444</t>
  </si>
  <si>
    <t>201600832495400042444.3472222222</t>
  </si>
  <si>
    <t>201600826495300042444.4895833333</t>
  </si>
  <si>
    <t>201600727495300042430.375</t>
  </si>
  <si>
    <t>201600732495399042429.7291666667</t>
  </si>
  <si>
    <t>201600728495300042430.3819444444</t>
  </si>
  <si>
    <t>201601040495325042458.4097222222</t>
  </si>
  <si>
    <t>201601575495399042492.5416666667</t>
  </si>
  <si>
    <t>201600827495325042444.4583333333</t>
  </si>
  <si>
    <t>201600802495399042438.4166666667</t>
  </si>
  <si>
    <t>201601433495388042479.4861111111</t>
  </si>
  <si>
    <t>201600925495400042451.3958333333</t>
  </si>
  <si>
    <t>201601179495400042464.5138888889</t>
  </si>
  <si>
    <t>201600928495325042451.4861111111</t>
  </si>
  <si>
    <t>201600731495388042429.7083333333</t>
  </si>
  <si>
    <t>201600927495399042451.4548611111</t>
  </si>
  <si>
    <t>201601571495300042492.4583333333</t>
  </si>
  <si>
    <t>201601044495400042457.7013888889</t>
  </si>
  <si>
    <t>201601572495325042492.5</t>
  </si>
  <si>
    <t>201600830495388042444.3888888889</t>
  </si>
  <si>
    <t>201600926495388042451.4375</t>
  </si>
  <si>
    <t>201600801495388042438.3784722222</t>
  </si>
  <si>
    <t>201601574495388042492.5625</t>
  </si>
  <si>
    <t>201601175495325042464.6111111111</t>
  </si>
  <si>
    <t>201601042495388042457.7361111111</t>
  </si>
  <si>
    <t>201600930495300042451.5173611111</t>
  </si>
  <si>
    <t>201601871495388042511.6145833333</t>
  </si>
  <si>
    <t>201601043495399042457.65625</t>
  </si>
  <si>
    <t>201601177495388042464.5625</t>
  </si>
  <si>
    <t>201601343495388042472.5625</t>
  </si>
  <si>
    <t>201602395495388042534.5</t>
  </si>
  <si>
    <t>201600687495388042423.7326388889</t>
  </si>
  <si>
    <t>201602110495388042521.6666666667</t>
  </si>
  <si>
    <t>201601641495388042499.5833333333</t>
  </si>
  <si>
    <t>201601174495300042464.6458333333</t>
  </si>
  <si>
    <t>201601511495388042486.4583333333</t>
  </si>
  <si>
    <t>201602160495388042526.40625</t>
  </si>
  <si>
    <t>201602561495388042546.59375</t>
  </si>
  <si>
    <t>201601707495388042505.4791666667</t>
  </si>
  <si>
    <t>201601178495399042464.5833333333</t>
  </si>
  <si>
    <t>201602470495388042539.6145833333</t>
  </si>
  <si>
    <t>201600800495356042438.4027777778</t>
  </si>
  <si>
    <t>201600829495356042444.4305555556</t>
  </si>
  <si>
    <t>201600730495356042429.7361111111</t>
  </si>
  <si>
    <t>201601870495356042511.5729166667</t>
  </si>
  <si>
    <t>201600689495356042423.7708333333</t>
  </si>
  <si>
    <t>201602109495356042521.6145833333</t>
  </si>
  <si>
    <t>249578166Animas028.142426.5097222222</t>
  </si>
  <si>
    <t>249577766Animas046.242426.4479166667</t>
  </si>
  <si>
    <t>249578766Animas001.742426.5583333333</t>
  </si>
  <si>
    <t>66Animas028.1_08/09/2015 05:4566Animas028.142225.2395833333</t>
  </si>
  <si>
    <t>66Animas028.1_08/08/2015 22:4066Animas028.142224.9444444444</t>
  </si>
  <si>
    <t>66Animas028.1_08/08/2015 11:1566Animas028.142224.46875</t>
  </si>
  <si>
    <t>66Animas001.7_08/08/2015 18:3066Animas001.742224.7708333333</t>
  </si>
  <si>
    <t>66Animas001.7_08/08/2015 23:2066Animas001.742224.9722222222</t>
  </si>
  <si>
    <t>66Animas001.7_08/09/2015 06:3066Animas001.742225.2708333333</t>
  </si>
  <si>
    <t>66Animas001.7_08/07/2015 20:1566Animas001.742223.84375</t>
  </si>
  <si>
    <t>66Animas028.1_08/08/2015 05:5066Animas028.142224.2430555556</t>
  </si>
  <si>
    <t>66Animas001.7_08/08/2015 07:0066Animas001.742224.2916666667</t>
  </si>
  <si>
    <t>66Animas001.7_08/08/2015 12:3066Animas001.742224.5208333333</t>
  </si>
  <si>
    <t>67SanJua088.1_08/07/2015 19:3067SanJua088.142223.8125</t>
  </si>
  <si>
    <t>67SanJua088.1_08/08/2015 23:5067SanJua088.142224.9930555556</t>
  </si>
  <si>
    <t>67SanJua088.1_08/08/2015 19:2067SanJua088.142224.8055555556</t>
  </si>
  <si>
    <t>67SanJua088.1_08/08/2015 13:4567SanJua088.142224.5729166667</t>
  </si>
  <si>
    <t>67SanJua088.1_08/08/2015 08:1567SanJua088.142224.34375</t>
  </si>
  <si>
    <t>GKMSW09_081515CC0642231.375</t>
  </si>
  <si>
    <t>CO_GKM_1_08/11/2015CO_GKM_142227.83125</t>
  </si>
  <si>
    <t>CO_GKM_2_08/11/2015CO_GKM_242227.6354166667</t>
  </si>
  <si>
    <t>CO_GKM_3_08/11/2015CO_GKM_342227.6375</t>
  </si>
  <si>
    <t>CO_RI_R1_08/11/2015945842227.6458333333</t>
  </si>
  <si>
    <t>GKMSW13_081515GKM1342231.4479166667</t>
  </si>
  <si>
    <t>CC48_081615CC4842232.53125</t>
  </si>
  <si>
    <t>CEM49_10/13/2015CEM4942290.5416666667</t>
  </si>
  <si>
    <t>CEM49_12/01/2015CEM4942339.5208333333</t>
  </si>
  <si>
    <t>CEM49_02/23/2016CEM4942423.9895833333</t>
  </si>
  <si>
    <t>CEM49_04/05/2016CEM4942465.5208333333</t>
  </si>
  <si>
    <t>CEM49_04/19/2016CEM4942479.4791666667</t>
  </si>
  <si>
    <t>A68_081615A6842232.5416666667</t>
  </si>
  <si>
    <t>A68_081715A6842233.4895833333</t>
  </si>
  <si>
    <t>82_10/13/20158242290.4479166667</t>
  </si>
  <si>
    <t>82_12/01/20158242339.4479166667</t>
  </si>
  <si>
    <t>82_02/23/20168242423.40625</t>
  </si>
  <si>
    <t>82_04/05/20168242465.4791666667</t>
  </si>
  <si>
    <t>82_04/19/20168242479.4270833333</t>
  </si>
  <si>
    <t>A72_081615A7242232.5138888889</t>
  </si>
  <si>
    <t>81_08/12/20158142228.6111111111</t>
  </si>
  <si>
    <t>81_04/05/20168142465.375</t>
  </si>
  <si>
    <t>81_04/19/20168142479.3541666667</t>
  </si>
  <si>
    <t>GKMSW02_081615Bakers Bridge42232.4652777778</t>
  </si>
  <si>
    <t>GKMSW02_081715Bakers Bridge42233.4131944444</t>
  </si>
  <si>
    <t>CO_RI_M16.1_08/12/2015943842228.4993055556</t>
  </si>
  <si>
    <t>CO_DI_6_08/12/2015CO_DI_642228.5041666667</t>
  </si>
  <si>
    <t>CO_DI_5_08/12/2015CO_DI_542228.5090277778</t>
  </si>
  <si>
    <t>CO_DI_4_08/12/2015CO_DI_442228.5201388889</t>
  </si>
  <si>
    <t>CO_DI_7_08/12/2015CO_DI_742228.6388888889</t>
  </si>
  <si>
    <t>GKMSW17_081615GKM1742232.6722222222</t>
  </si>
  <si>
    <t>GKMSW16_081615GKM1642232.6659722222</t>
  </si>
  <si>
    <t>GKMSW18_081615GKM1842232.6819444444</t>
  </si>
  <si>
    <t>CO_DI_8_08/12/2015CO_DI_842228.5708333333</t>
  </si>
  <si>
    <t>CO_RI_M45_08/13/20159424A42229.4895833333</t>
  </si>
  <si>
    <t>20169022001-201508139424B42229.4930555556</t>
  </si>
  <si>
    <t>GKMSW04_081615GKM0442232.4340277778</t>
  </si>
  <si>
    <t>CO_DI_10_08/12/2015CO_DI_1042228.4965277778</t>
  </si>
  <si>
    <t>20169009001-201508109423A42226.5902777778</t>
  </si>
  <si>
    <t>20169009002-201508139423A42229.3680555556</t>
  </si>
  <si>
    <t>9423A_04/04/20169423A42464.7083333333</t>
  </si>
  <si>
    <t>9423A_04/18/20169423A42478.6770833333</t>
  </si>
  <si>
    <t>CO_RI_M31_08/13/2015CO_RI_M3142229.3680555556</t>
  </si>
  <si>
    <t>GKMSW05_081615GKM0542232.4166666667</t>
  </si>
  <si>
    <t>9421_08/13/2015942142229.3993055556</t>
  </si>
  <si>
    <t>9420_08/13/2015942042229.4409722222</t>
  </si>
  <si>
    <t>GKMSW01_081615GKM0142232.3993055556</t>
  </si>
  <si>
    <t>GKMSW01_081715GKM0142233.3715277778</t>
  </si>
  <si>
    <t>20169024001-20150814941642230.46875</t>
  </si>
  <si>
    <t>66_08/14/20156642230.5208333333</t>
  </si>
  <si>
    <t>66Animas029.2_08/06/2015 18:3966Animas029.242222.7770833333</t>
  </si>
  <si>
    <t>66Animas028.1_08/07/2015 16:4066Animas028.142223.6944444444</t>
  </si>
  <si>
    <t>66Animas028.1_08/08/2015 17:0066Animas028.142224.7083333333</t>
  </si>
  <si>
    <t>66Animas028.1_08/10/2015 13:3066Animas028.142226.5625</t>
  </si>
  <si>
    <t>66Animas028.1_08/10/2015 18:2566Animas028.142226.7673611111</t>
  </si>
  <si>
    <t>66Animas028.1_08/11/2015 00:0366Animas028.142227.0020833333</t>
  </si>
  <si>
    <t>66Animas028.1_08/11/2015 06:3866Animas028.142227.2763888889</t>
  </si>
  <si>
    <t>66Animas028.1_08/11/2015 12:1066Animas028.142227.5069444444</t>
  </si>
  <si>
    <t>66Animas028.1_08/11/2015 17:1066Animas028.142227.7152777778</t>
  </si>
  <si>
    <t>66Animas028.1_08/12/2015 12:5066Animas028.142228.5347222222</t>
  </si>
  <si>
    <t>66Animas028.1_08/12/2015 17:3066Animas028.142228.7291666667</t>
  </si>
  <si>
    <t>66Animas028.1_08/12/2015 23:2066Animas028.142228.9722222222</t>
  </si>
  <si>
    <t>66Animas028.1_08/13/2015 06:2066Animas028.142229.2638888889</t>
  </si>
  <si>
    <t>66Animas028.1_08/13/2015 11:5066Animas028.142229.4930555556</t>
  </si>
  <si>
    <t>66Animas028.1_08/13/2015 17:5066Animas028.142229.7430555556</t>
  </si>
  <si>
    <t>66Animas028.1_08/14/2015 07:0066Animas028.142230.2916666667</t>
  </si>
  <si>
    <t>66Animas001.7_08/10/2015 15:4166Animas001.742226.6534722222</t>
  </si>
  <si>
    <t>66Animas001.7_08/10/2015 19:2066Animas001.742226.8055555556</t>
  </si>
  <si>
    <t>66Animas001.7_08/11/2015 00:4366Animas001.742227.0298611111</t>
  </si>
  <si>
    <t>66Animas001.7_08/11/2015 07:3066Animas001.742227.3125</t>
  </si>
  <si>
    <t>66Animas001.7_08/11/2015 13:0066Animas001.742227.5416666667</t>
  </si>
  <si>
    <t>66Animas001.7_08/11/2015 18:2066Animas001.742227.7638888889</t>
  </si>
  <si>
    <t>66Animas001.7_08/12/2015 13:4566Animas001.742228.5729166667</t>
  </si>
  <si>
    <t>66Animas001.7_08/12/2015 18:0566Animas001.742228.7534722222</t>
  </si>
  <si>
    <t>66Animas001.7_08/13/2015 01:0066Animas001.742229.0416666667</t>
  </si>
  <si>
    <t>66Animas001.7_08/13/2015 07:0066Animas001.742229.2916666667</t>
  </si>
  <si>
    <t>66Animas001.7_08/13/2015 12:3566Animas001.742229.5243055556</t>
  </si>
  <si>
    <t>66Animas001.7_08/13/2015 18:3566Animas001.742229.7743055556</t>
  </si>
  <si>
    <t>66Animas001.7_08/14/2015 07:4566Animas001.742230.3229166667</t>
  </si>
  <si>
    <t>67SanJua088.1_08/09/2015 07:2067SanJua088.142225.3055555556</t>
  </si>
  <si>
    <t>67SanJua088.1_08/10/2015 16:4967SanJua088.142226.7006944444</t>
  </si>
  <si>
    <t>67SanJua088.1_08/10/2015 20:0067SanJua088.142226.8333333333</t>
  </si>
  <si>
    <t>67SanJua088.1_08/11/2015 01:1567SanJua088.142227.0520833333</t>
  </si>
  <si>
    <t>67SanJua088.1_08/11/2015 07:5567SanJua088.142227.3298611111</t>
  </si>
  <si>
    <t>67SanJua088.1_08/11/2015 13:4067SanJua088.142227.5694444444</t>
  </si>
  <si>
    <t>67SanJua088.1_08/11/2015 18:5067SanJua088.142227.7847222222</t>
  </si>
  <si>
    <t>67SanJua088.1_08/12/2015 14:1567SanJua088.142228.59375</t>
  </si>
  <si>
    <t>67SanJua088.1_08/12/2015 18:4067SanJua088.142228.7777777778</t>
  </si>
  <si>
    <t>67SanJua088.1_08/13/2015 00:3067SanJua088.142229.0208333333</t>
  </si>
  <si>
    <t>67SanJua088.1_08/13/2015 07:3267SanJua088.142229.3138888889</t>
  </si>
  <si>
    <t>67SanJua088.1_08/13/2015 13:2067SanJua088.142229.5555555556</t>
  </si>
  <si>
    <t>67SanJua088.1_08/13/2015 19:0567SanJua088.142229.7951388889</t>
  </si>
  <si>
    <t>67SanJua088.1_08/14/2015 08:3067SanJua088.142230.3541666667</t>
  </si>
  <si>
    <t>10-25_20150825_RS10SANJUANR2542241.5520833333</t>
  </si>
  <si>
    <t>10-26_20150825_RS10SANJUANR2642241.4305555556</t>
  </si>
  <si>
    <t>02-06_20150812_RS02SANJUANR0642228.59375</t>
  </si>
  <si>
    <t>02-06_20150826_RS02SANJUANR0642242.40625</t>
  </si>
  <si>
    <t>02-07_20150812_RS02SANJUANR0742228.5138888889</t>
  </si>
  <si>
    <t>02-08_20150812_RS02SANJUANR0842228.4479166667</t>
  </si>
  <si>
    <t>29-05_20150812_RS29SANJUANR0542228.40625</t>
  </si>
  <si>
    <t>River Distance</t>
  </si>
  <si>
    <t>(km)</t>
  </si>
  <si>
    <r>
      <t>(</t>
    </r>
    <r>
      <rPr>
        <b/>
        <sz val="12"/>
        <color theme="1"/>
        <rFont val="Calibri"/>
        <family val="2"/>
      </rPr>
      <t>μg/L)</t>
    </r>
  </si>
  <si>
    <t>(mg/L)</t>
  </si>
  <si>
    <r>
      <t>(</t>
    </r>
    <r>
      <rPr>
        <b/>
        <sz val="12"/>
        <color theme="1"/>
        <rFont val="Calibri"/>
        <family val="2"/>
      </rPr>
      <t>μS/cm)</t>
    </r>
  </si>
  <si>
    <t>MAJOR ANIONS</t>
  </si>
  <si>
    <t>FIELD PARAMETERS</t>
  </si>
  <si>
    <t>MAJOR DISSOLVED CATIONS</t>
  </si>
  <si>
    <t>TRACE DISSOLVED CATIONS</t>
  </si>
  <si>
    <t>MAJOR TOTAL CATIONS</t>
  </si>
  <si>
    <t>TRACE TOTAL CATIONS</t>
  </si>
  <si>
    <t>(This is sum of phosphate + phosphorus)</t>
  </si>
  <si>
    <t>Sum of Analytes</t>
  </si>
  <si>
    <r>
      <t>(</t>
    </r>
    <r>
      <rPr>
        <b/>
        <sz val="12"/>
        <color theme="1"/>
        <rFont val="Calibri"/>
        <family val="2"/>
      </rPr>
      <t>mg/L)</t>
    </r>
  </si>
  <si>
    <r>
      <t>(m</t>
    </r>
    <r>
      <rPr>
        <b/>
        <sz val="12"/>
        <color theme="1"/>
        <rFont val="Calibri"/>
        <family val="2"/>
      </rPr>
      <t>g/L)</t>
    </r>
  </si>
  <si>
    <t>25 C Spec. Cond.</t>
  </si>
  <si>
    <t>Multiplier A</t>
  </si>
  <si>
    <t>Estimated TDS</t>
  </si>
  <si>
    <t>Calcium, Surface Water, D/T</t>
  </si>
  <si>
    <t>Magnesium, Surface Water, D/T</t>
  </si>
  <si>
    <t>Sodium, Surface Water, D/T</t>
  </si>
  <si>
    <t>Potassium, Surface Water, D/T</t>
  </si>
  <si>
    <t>Aluminum, Surface Water, D/T</t>
  </si>
  <si>
    <t>Iron, Surface Water, D/T</t>
  </si>
  <si>
    <t>Manganese, Surface Water, D/T</t>
  </si>
  <si>
    <t>River Dist</t>
  </si>
  <si>
    <t>dissolved Fe</t>
  </si>
  <si>
    <t>total Fe</t>
  </si>
  <si>
    <t>dissolved Al</t>
  </si>
  <si>
    <t>total Al</t>
  </si>
  <si>
    <t>dissolved Na</t>
  </si>
  <si>
    <t>total Na</t>
  </si>
  <si>
    <t>dissolved Ca, Mg, Na, K</t>
  </si>
  <si>
    <t>total Ca, Mg, Na, K</t>
  </si>
  <si>
    <t>Alkalinity, Surface Water, as CaCO3 T</t>
  </si>
  <si>
    <t>Hydroxyl</t>
  </si>
  <si>
    <t>(mM)</t>
  </si>
  <si>
    <t>H+</t>
  </si>
  <si>
    <t>(mEq)</t>
  </si>
  <si>
    <t>Sum Anions</t>
  </si>
  <si>
    <t>Sum Cations</t>
  </si>
  <si>
    <t>Cations/ Anions</t>
  </si>
  <si>
    <t>This file assesses the quality of the data, finding generally high quality</t>
  </si>
  <si>
    <t>Sheets that follow:</t>
  </si>
  <si>
    <t>Comparison of total dissolved solids in water samples generated by three different methods</t>
  </si>
  <si>
    <t>the lab measure of total dissolved solids</t>
  </si>
  <si>
    <t>specific conductance corrected for temperature to 25C</t>
  </si>
  <si>
    <t>summing all reported analytes</t>
  </si>
  <si>
    <t>cation/anion balance -- the charges of cations should equal the charges of anions if analyses are reasonably complete and accurate</t>
  </si>
  <si>
    <t>To do this, samples having sulfate analyses were extracted from Master File because these tend to be the samples having the most complete suite of analytes</t>
  </si>
  <si>
    <t>Raw date extracted from Master File</t>
  </si>
  <si>
    <t>Analysis of the ratio of dissolved/total for major analytes -- dissolved ideally should be less than or equal to total, and concern if this ratio exceeds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</si>
</sst>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\ h:mm;@"/>
    <numFmt numFmtId="165" formatCode="0.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165" fontId="0" fillId="0" borderId="0" xfId="0" applyNumberFormat="1"/>
    <xf numFmtId="2" fontId="0" fillId="0" borderId="0" xfId="0" applyNumberFormat="1"/>
    <xf numFmtId="2" fontId="0" fillId="2" borderId="0" xfId="0" applyNumberFormat="1" applyFill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0" fillId="2" borderId="0" xfId="0" applyFill="1"/>
    <xf numFmtId="0" fontId="0" fillId="3" borderId="0" xfId="0" applyFill="1"/>
    <xf numFmtId="0" fontId="5" fillId="0" borderId="0" xfId="0" applyFont="1"/>
    <xf numFmtId="11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35498687664042"/>
                  <c:y val="-4.166666666666666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SumDissolvedVsTDS!$AZ$62:$AZ$239</c:f>
              <c:numCache>
                <c:formatCode>General</c:formatCode>
                <c:ptCount val="178"/>
                <c:pt idx="0">
                  <c:v>328</c:v>
                </c:pt>
                <c:pt idx="1">
                  <c:v>264</c:v>
                </c:pt>
                <c:pt idx="2">
                  <c:v>252</c:v>
                </c:pt>
                <c:pt idx="3">
                  <c:v>264</c:v>
                </c:pt>
                <c:pt idx="4">
                  <c:v>242</c:v>
                </c:pt>
                <c:pt idx="5">
                  <c:v>262</c:v>
                </c:pt>
                <c:pt idx="6">
                  <c:v>254</c:v>
                </c:pt>
                <c:pt idx="7">
                  <c:v>258</c:v>
                </c:pt>
                <c:pt idx="8">
                  <c:v>262</c:v>
                </c:pt>
                <c:pt idx="9">
                  <c:v>256</c:v>
                </c:pt>
                <c:pt idx="10">
                  <c:v>254</c:v>
                </c:pt>
                <c:pt idx="11">
                  <c:v>256</c:v>
                </c:pt>
                <c:pt idx="12">
                  <c:v>254</c:v>
                </c:pt>
                <c:pt idx="13">
                  <c:v>264</c:v>
                </c:pt>
                <c:pt idx="14">
                  <c:v>246</c:v>
                </c:pt>
                <c:pt idx="15">
                  <c:v>244</c:v>
                </c:pt>
                <c:pt idx="16">
                  <c:v>262</c:v>
                </c:pt>
                <c:pt idx="17">
                  <c:v>274</c:v>
                </c:pt>
                <c:pt idx="18">
                  <c:v>262</c:v>
                </c:pt>
                <c:pt idx="19">
                  <c:v>268</c:v>
                </c:pt>
                <c:pt idx="20">
                  <c:v>326</c:v>
                </c:pt>
                <c:pt idx="21">
                  <c:v>284</c:v>
                </c:pt>
                <c:pt idx="22">
                  <c:v>236</c:v>
                </c:pt>
                <c:pt idx="23">
                  <c:v>290</c:v>
                </c:pt>
                <c:pt idx="24">
                  <c:v>296</c:v>
                </c:pt>
                <c:pt idx="25">
                  <c:v>266</c:v>
                </c:pt>
                <c:pt idx="26">
                  <c:v>276</c:v>
                </c:pt>
                <c:pt idx="27">
                  <c:v>264</c:v>
                </c:pt>
                <c:pt idx="28">
                  <c:v>288</c:v>
                </c:pt>
                <c:pt idx="29">
                  <c:v>274</c:v>
                </c:pt>
                <c:pt idx="30">
                  <c:v>296</c:v>
                </c:pt>
                <c:pt idx="31">
                  <c:v>292</c:v>
                </c:pt>
                <c:pt idx="32">
                  <c:v>282</c:v>
                </c:pt>
                <c:pt idx="33">
                  <c:v>290</c:v>
                </c:pt>
                <c:pt idx="34">
                  <c:v>276</c:v>
                </c:pt>
                <c:pt idx="35">
                  <c:v>288</c:v>
                </c:pt>
                <c:pt idx="36">
                  <c:v>300</c:v>
                </c:pt>
                <c:pt idx="37">
                  <c:v>280</c:v>
                </c:pt>
                <c:pt idx="38">
                  <c:v>294</c:v>
                </c:pt>
                <c:pt idx="39">
                  <c:v>324</c:v>
                </c:pt>
                <c:pt idx="40">
                  <c:v>374</c:v>
                </c:pt>
                <c:pt idx="41">
                  <c:v>314</c:v>
                </c:pt>
                <c:pt idx="42">
                  <c:v>362</c:v>
                </c:pt>
                <c:pt idx="43">
                  <c:v>258</c:v>
                </c:pt>
                <c:pt idx="44">
                  <c:v>300</c:v>
                </c:pt>
                <c:pt idx="45">
                  <c:v>266</c:v>
                </c:pt>
                <c:pt idx="46">
                  <c:v>342</c:v>
                </c:pt>
                <c:pt idx="47">
                  <c:v>268</c:v>
                </c:pt>
                <c:pt idx="48">
                  <c:v>294</c:v>
                </c:pt>
                <c:pt idx="49">
                  <c:v>300</c:v>
                </c:pt>
                <c:pt idx="50">
                  <c:v>286</c:v>
                </c:pt>
                <c:pt idx="51">
                  <c:v>280</c:v>
                </c:pt>
                <c:pt idx="52">
                  <c:v>286</c:v>
                </c:pt>
                <c:pt idx="53">
                  <c:v>290</c:v>
                </c:pt>
                <c:pt idx="54">
                  <c:v>286</c:v>
                </c:pt>
                <c:pt idx="55">
                  <c:v>286</c:v>
                </c:pt>
                <c:pt idx="56">
                  <c:v>296</c:v>
                </c:pt>
                <c:pt idx="57">
                  <c:v>288</c:v>
                </c:pt>
                <c:pt idx="58">
                  <c:v>284</c:v>
                </c:pt>
                <c:pt idx="59">
                  <c:v>314</c:v>
                </c:pt>
                <c:pt idx="60">
                  <c:v>302</c:v>
                </c:pt>
                <c:pt idx="65">
                  <c:v>152</c:v>
                </c:pt>
                <c:pt idx="66">
                  <c:v>172</c:v>
                </c:pt>
                <c:pt idx="67">
                  <c:v>164</c:v>
                </c:pt>
                <c:pt idx="68">
                  <c:v>164</c:v>
                </c:pt>
                <c:pt idx="69">
                  <c:v>176</c:v>
                </c:pt>
                <c:pt idx="70">
                  <c:v>232</c:v>
                </c:pt>
                <c:pt idx="71">
                  <c:v>248</c:v>
                </c:pt>
                <c:pt idx="72">
                  <c:v>300</c:v>
                </c:pt>
                <c:pt idx="73">
                  <c:v>294</c:v>
                </c:pt>
                <c:pt idx="74">
                  <c:v>332</c:v>
                </c:pt>
                <c:pt idx="75">
                  <c:v>358</c:v>
                </c:pt>
                <c:pt idx="76">
                  <c:v>348</c:v>
                </c:pt>
                <c:pt idx="77">
                  <c:v>382</c:v>
                </c:pt>
                <c:pt idx="78">
                  <c:v>376</c:v>
                </c:pt>
                <c:pt idx="79">
                  <c:v>360</c:v>
                </c:pt>
                <c:pt idx="80">
                  <c:v>378</c:v>
                </c:pt>
                <c:pt idx="81">
                  <c:v>394</c:v>
                </c:pt>
                <c:pt idx="82">
                  <c:v>386</c:v>
                </c:pt>
                <c:pt idx="83">
                  <c:v>490</c:v>
                </c:pt>
                <c:pt idx="84">
                  <c:v>392</c:v>
                </c:pt>
                <c:pt idx="85">
                  <c:v>1218</c:v>
                </c:pt>
                <c:pt idx="86">
                  <c:v>1278</c:v>
                </c:pt>
                <c:pt idx="87">
                  <c:v>1340</c:v>
                </c:pt>
                <c:pt idx="88">
                  <c:v>1386</c:v>
                </c:pt>
                <c:pt idx="89">
                  <c:v>1370</c:v>
                </c:pt>
                <c:pt idx="90">
                  <c:v>1482</c:v>
                </c:pt>
                <c:pt idx="91">
                  <c:v>1718</c:v>
                </c:pt>
                <c:pt idx="92">
                  <c:v>1698</c:v>
                </c:pt>
                <c:pt idx="93">
                  <c:v>1660</c:v>
                </c:pt>
                <c:pt idx="94">
                  <c:v>1754</c:v>
                </c:pt>
                <c:pt idx="95">
                  <c:v>1746</c:v>
                </c:pt>
                <c:pt idx="96">
                  <c:v>1870</c:v>
                </c:pt>
                <c:pt idx="97">
                  <c:v>2042</c:v>
                </c:pt>
                <c:pt idx="98">
                  <c:v>2014</c:v>
                </c:pt>
                <c:pt idx="99">
                  <c:v>2180</c:v>
                </c:pt>
                <c:pt idx="100">
                  <c:v>2154</c:v>
                </c:pt>
                <c:pt idx="101">
                  <c:v>2262</c:v>
                </c:pt>
                <c:pt idx="102">
                  <c:v>2340</c:v>
                </c:pt>
                <c:pt idx="103">
                  <c:v>2562</c:v>
                </c:pt>
                <c:pt idx="104">
                  <c:v>166</c:v>
                </c:pt>
                <c:pt idx="105">
                  <c:v>168</c:v>
                </c:pt>
                <c:pt idx="106">
                  <c:v>172</c:v>
                </c:pt>
                <c:pt idx="107">
                  <c:v>162</c:v>
                </c:pt>
                <c:pt idx="108">
                  <c:v>174</c:v>
                </c:pt>
                <c:pt idx="109">
                  <c:v>240</c:v>
                </c:pt>
                <c:pt idx="110">
                  <c:v>270</c:v>
                </c:pt>
                <c:pt idx="111">
                  <c:v>322</c:v>
                </c:pt>
                <c:pt idx="112">
                  <c:v>366</c:v>
                </c:pt>
                <c:pt idx="113">
                  <c:v>388</c:v>
                </c:pt>
                <c:pt idx="114">
                  <c:v>404</c:v>
                </c:pt>
                <c:pt idx="115">
                  <c:v>404</c:v>
                </c:pt>
                <c:pt idx="116">
                  <c:v>438</c:v>
                </c:pt>
                <c:pt idx="117">
                  <c:v>410</c:v>
                </c:pt>
                <c:pt idx="118">
                  <c:v>454</c:v>
                </c:pt>
                <c:pt idx="119">
                  <c:v>452</c:v>
                </c:pt>
                <c:pt idx="120">
                  <c:v>452</c:v>
                </c:pt>
                <c:pt idx="121">
                  <c:v>574</c:v>
                </c:pt>
                <c:pt idx="122">
                  <c:v>488</c:v>
                </c:pt>
                <c:pt idx="123">
                  <c:v>508</c:v>
                </c:pt>
                <c:pt idx="125">
                  <c:v>790</c:v>
                </c:pt>
                <c:pt idx="126">
                  <c:v>1528</c:v>
                </c:pt>
                <c:pt idx="127">
                  <c:v>1940</c:v>
                </c:pt>
                <c:pt idx="128">
                  <c:v>1648</c:v>
                </c:pt>
                <c:pt idx="129">
                  <c:v>2232</c:v>
                </c:pt>
                <c:pt idx="130">
                  <c:v>2146</c:v>
                </c:pt>
                <c:pt idx="131">
                  <c:v>166</c:v>
                </c:pt>
                <c:pt idx="132">
                  <c:v>170</c:v>
                </c:pt>
                <c:pt idx="133">
                  <c:v>166</c:v>
                </c:pt>
                <c:pt idx="134">
                  <c:v>174</c:v>
                </c:pt>
                <c:pt idx="135">
                  <c:v>170</c:v>
                </c:pt>
                <c:pt idx="136">
                  <c:v>208</c:v>
                </c:pt>
                <c:pt idx="137">
                  <c:v>244</c:v>
                </c:pt>
                <c:pt idx="138">
                  <c:v>260</c:v>
                </c:pt>
                <c:pt idx="139">
                  <c:v>296</c:v>
                </c:pt>
                <c:pt idx="140">
                  <c:v>324</c:v>
                </c:pt>
                <c:pt idx="141">
                  <c:v>392</c:v>
                </c:pt>
                <c:pt idx="142">
                  <c:v>368</c:v>
                </c:pt>
                <c:pt idx="143">
                  <c:v>402</c:v>
                </c:pt>
                <c:pt idx="144">
                  <c:v>414</c:v>
                </c:pt>
                <c:pt idx="145">
                  <c:v>434</c:v>
                </c:pt>
                <c:pt idx="146">
                  <c:v>416</c:v>
                </c:pt>
                <c:pt idx="147">
                  <c:v>466</c:v>
                </c:pt>
                <c:pt idx="148">
                  <c:v>466</c:v>
                </c:pt>
                <c:pt idx="149">
                  <c:v>456</c:v>
                </c:pt>
                <c:pt idx="150">
                  <c:v>476</c:v>
                </c:pt>
                <c:pt idx="151">
                  <c:v>570</c:v>
                </c:pt>
                <c:pt idx="152">
                  <c:v>526</c:v>
                </c:pt>
                <c:pt idx="155">
                  <c:v>172</c:v>
                </c:pt>
                <c:pt idx="156">
                  <c:v>176</c:v>
                </c:pt>
                <c:pt idx="157">
                  <c:v>166</c:v>
                </c:pt>
                <c:pt idx="158">
                  <c:v>166</c:v>
                </c:pt>
                <c:pt idx="159">
                  <c:v>180</c:v>
                </c:pt>
                <c:pt idx="160">
                  <c:v>200</c:v>
                </c:pt>
                <c:pt idx="161">
                  <c:v>250</c:v>
                </c:pt>
                <c:pt idx="162">
                  <c:v>300</c:v>
                </c:pt>
                <c:pt idx="163">
                  <c:v>282</c:v>
                </c:pt>
                <c:pt idx="164">
                  <c:v>340</c:v>
                </c:pt>
                <c:pt idx="165">
                  <c:v>368</c:v>
                </c:pt>
                <c:pt idx="166">
                  <c:v>380</c:v>
                </c:pt>
                <c:pt idx="167">
                  <c:v>430</c:v>
                </c:pt>
                <c:pt idx="168">
                  <c:v>414</c:v>
                </c:pt>
                <c:pt idx="169">
                  <c:v>416</c:v>
                </c:pt>
                <c:pt idx="170">
                  <c:v>458</c:v>
                </c:pt>
                <c:pt idx="171">
                  <c:v>470</c:v>
                </c:pt>
                <c:pt idx="172">
                  <c:v>476</c:v>
                </c:pt>
                <c:pt idx="173">
                  <c:v>486</c:v>
                </c:pt>
                <c:pt idx="174">
                  <c:v>582</c:v>
                </c:pt>
                <c:pt idx="175">
                  <c:v>476</c:v>
                </c:pt>
                <c:pt idx="176">
                  <c:v>530</c:v>
                </c:pt>
                <c:pt idx="177">
                  <c:v>568</c:v>
                </c:pt>
              </c:numCache>
            </c:numRef>
          </c:xVal>
          <c:yVal>
            <c:numRef>
              <c:f>SumDissolvedVsTDS!$AY$62:$AY$239</c:f>
              <c:numCache>
                <c:formatCode>General</c:formatCode>
                <c:ptCount val="178"/>
                <c:pt idx="1">
                  <c:v>230.50899999999999</c:v>
                </c:pt>
                <c:pt idx="2">
                  <c:v>207.97300000000001</c:v>
                </c:pt>
                <c:pt idx="3">
                  <c:v>210.34299999999999</c:v>
                </c:pt>
                <c:pt idx="4">
                  <c:v>206.67199999999997</c:v>
                </c:pt>
                <c:pt idx="5">
                  <c:v>215.244</c:v>
                </c:pt>
                <c:pt idx="6">
                  <c:v>214.08099999999999</c:v>
                </c:pt>
                <c:pt idx="7">
                  <c:v>210.792</c:v>
                </c:pt>
                <c:pt idx="8">
                  <c:v>217.482</c:v>
                </c:pt>
                <c:pt idx="9">
                  <c:v>222.15</c:v>
                </c:pt>
                <c:pt idx="10">
                  <c:v>206.24700000000001</c:v>
                </c:pt>
                <c:pt idx="11">
                  <c:v>214.44200000000001</c:v>
                </c:pt>
                <c:pt idx="12">
                  <c:v>210.03700000000001</c:v>
                </c:pt>
                <c:pt idx="13">
                  <c:v>219.42699999999999</c:v>
                </c:pt>
                <c:pt idx="14">
                  <c:v>216.89400000000001</c:v>
                </c:pt>
                <c:pt idx="15">
                  <c:v>205.63200000000001</c:v>
                </c:pt>
                <c:pt idx="16">
                  <c:v>215.33700000000002</c:v>
                </c:pt>
                <c:pt idx="17">
                  <c:v>221.69800000000001</c:v>
                </c:pt>
                <c:pt idx="18">
                  <c:v>228.55699999999999</c:v>
                </c:pt>
                <c:pt idx="19">
                  <c:v>218.149</c:v>
                </c:pt>
                <c:pt idx="21">
                  <c:v>233.58799999999999</c:v>
                </c:pt>
                <c:pt idx="22">
                  <c:v>186.82499999999999</c:v>
                </c:pt>
                <c:pt idx="23">
                  <c:v>247.76400000000001</c:v>
                </c:pt>
                <c:pt idx="24">
                  <c:v>246.96199999999999</c:v>
                </c:pt>
                <c:pt idx="25">
                  <c:v>234.74700000000001</c:v>
                </c:pt>
                <c:pt idx="26">
                  <c:v>245.62700000000001</c:v>
                </c:pt>
                <c:pt idx="27">
                  <c:v>231.18199999999999</c:v>
                </c:pt>
                <c:pt idx="28">
                  <c:v>247.81700000000001</c:v>
                </c:pt>
                <c:pt idx="29">
                  <c:v>240.37100000000001</c:v>
                </c:pt>
                <c:pt idx="30">
                  <c:v>260.06299999999999</c:v>
                </c:pt>
                <c:pt idx="31">
                  <c:v>250.33199999999999</c:v>
                </c:pt>
                <c:pt idx="32">
                  <c:v>240.089</c:v>
                </c:pt>
                <c:pt idx="33">
                  <c:v>251.62199999999996</c:v>
                </c:pt>
                <c:pt idx="34">
                  <c:v>238.02999999999997</c:v>
                </c:pt>
                <c:pt idx="35">
                  <c:v>248.47</c:v>
                </c:pt>
                <c:pt idx="36">
                  <c:v>250.672</c:v>
                </c:pt>
                <c:pt idx="37">
                  <c:v>246.98999999999998</c:v>
                </c:pt>
                <c:pt idx="38">
                  <c:v>252.67500000000001</c:v>
                </c:pt>
                <c:pt idx="39">
                  <c:v>270.87799999999999</c:v>
                </c:pt>
                <c:pt idx="41">
                  <c:v>263.71800000000002</c:v>
                </c:pt>
                <c:pt idx="42">
                  <c:v>190.24700000000001</c:v>
                </c:pt>
                <c:pt idx="43">
                  <c:v>180.89599999999999</c:v>
                </c:pt>
                <c:pt idx="44">
                  <c:v>187.815</c:v>
                </c:pt>
                <c:pt idx="45">
                  <c:v>180.44300000000001</c:v>
                </c:pt>
                <c:pt idx="46">
                  <c:v>191.999</c:v>
                </c:pt>
                <c:pt idx="47">
                  <c:v>187.67599999999996</c:v>
                </c:pt>
                <c:pt idx="48">
                  <c:v>192.37100000000001</c:v>
                </c:pt>
                <c:pt idx="49">
                  <c:v>202.37899999999996</c:v>
                </c:pt>
                <c:pt idx="50">
                  <c:v>211.72200000000001</c:v>
                </c:pt>
                <c:pt idx="51">
                  <c:v>210.21300000000002</c:v>
                </c:pt>
                <c:pt idx="52">
                  <c:v>208.75000000000003</c:v>
                </c:pt>
                <c:pt idx="53">
                  <c:v>211.13099999999997</c:v>
                </c:pt>
                <c:pt idx="54">
                  <c:v>207.33400000000003</c:v>
                </c:pt>
                <c:pt idx="55">
                  <c:v>210.7</c:v>
                </c:pt>
                <c:pt idx="56">
                  <c:v>212.50399999999999</c:v>
                </c:pt>
                <c:pt idx="57">
                  <c:v>212.24</c:v>
                </c:pt>
                <c:pt idx="58">
                  <c:v>209.40100000000001</c:v>
                </c:pt>
                <c:pt idx="59">
                  <c:v>219.36099999999999</c:v>
                </c:pt>
                <c:pt idx="60">
                  <c:v>209.42799999999997</c:v>
                </c:pt>
                <c:pt idx="61">
                  <c:v>251.07339999999999</c:v>
                </c:pt>
                <c:pt idx="62">
                  <c:v>267.21113000000003</c:v>
                </c:pt>
                <c:pt idx="63">
                  <c:v>260.33008999999998</c:v>
                </c:pt>
                <c:pt idx="64">
                  <c:v>271.26740000000001</c:v>
                </c:pt>
                <c:pt idx="65">
                  <c:v>142.89514000000003</c:v>
                </c:pt>
                <c:pt idx="66">
                  <c:v>146.820885</c:v>
                </c:pt>
                <c:pt idx="67">
                  <c:v>149.97817999999998</c:v>
                </c:pt>
                <c:pt idx="68">
                  <c:v>145.51227900000001</c:v>
                </c:pt>
                <c:pt idx="69">
                  <c:v>176.77016899999998</c:v>
                </c:pt>
                <c:pt idx="70">
                  <c:v>199.33470600000001</c:v>
                </c:pt>
                <c:pt idx="71">
                  <c:v>229.155687</c:v>
                </c:pt>
                <c:pt idx="72">
                  <c:v>285.04012599999999</c:v>
                </c:pt>
                <c:pt idx="73">
                  <c:v>295.61082099999999</c:v>
                </c:pt>
                <c:pt idx="74">
                  <c:v>340.04125300000004</c:v>
                </c:pt>
                <c:pt idx="75">
                  <c:v>343.62762300000003</c:v>
                </c:pt>
                <c:pt idx="76">
                  <c:v>359.19606799999997</c:v>
                </c:pt>
                <c:pt idx="77">
                  <c:v>359.84476600000005</c:v>
                </c:pt>
                <c:pt idx="78">
                  <c:v>371.877745</c:v>
                </c:pt>
                <c:pt idx="79">
                  <c:v>367.66649899999999</c:v>
                </c:pt>
                <c:pt idx="80">
                  <c:v>369.23717899999997</c:v>
                </c:pt>
                <c:pt idx="81">
                  <c:v>387.30756399999996</c:v>
                </c:pt>
                <c:pt idx="82">
                  <c:v>383.41099799999995</c:v>
                </c:pt>
                <c:pt idx="83">
                  <c:v>406.44728399999997</c:v>
                </c:pt>
                <c:pt idx="84">
                  <c:v>397.31512400000003</c:v>
                </c:pt>
                <c:pt idx="85">
                  <c:v>1185.6832879999999</c:v>
                </c:pt>
                <c:pt idx="86">
                  <c:v>1215.7563210000001</c:v>
                </c:pt>
                <c:pt idx="87">
                  <c:v>1245.9342220000001</c:v>
                </c:pt>
                <c:pt idx="88">
                  <c:v>1265.2035370000001</c:v>
                </c:pt>
                <c:pt idx="89">
                  <c:v>1302.3782270000002</c:v>
                </c:pt>
                <c:pt idx="90">
                  <c:v>1449.310162</c:v>
                </c:pt>
                <c:pt idx="91">
                  <c:v>1599.4267880000002</c:v>
                </c:pt>
                <c:pt idx="92">
                  <c:v>1575.8385560000002</c:v>
                </c:pt>
                <c:pt idx="93">
                  <c:v>1592.4093580000001</c:v>
                </c:pt>
                <c:pt idx="94">
                  <c:v>1614.817937</c:v>
                </c:pt>
                <c:pt idx="95">
                  <c:v>1713.6710989999999</c:v>
                </c:pt>
                <c:pt idx="96">
                  <c:v>1777.7488890000004</c:v>
                </c:pt>
                <c:pt idx="97">
                  <c:v>1920.770552</c:v>
                </c:pt>
                <c:pt idx="98">
                  <c:v>1975.6392209999997</c:v>
                </c:pt>
                <c:pt idx="99">
                  <c:v>2033.1815380000003</c:v>
                </c:pt>
                <c:pt idx="100">
                  <c:v>2050.6918819999996</c:v>
                </c:pt>
                <c:pt idx="101">
                  <c:v>2066.2809419999999</c:v>
                </c:pt>
                <c:pt idx="102">
                  <c:v>2322.8558390000003</c:v>
                </c:pt>
                <c:pt idx="103">
                  <c:v>2439.5816159999999</c:v>
                </c:pt>
                <c:pt idx="104">
                  <c:v>150.23633299999997</c:v>
                </c:pt>
                <c:pt idx="105">
                  <c:v>146.91195799999997</c:v>
                </c:pt>
                <c:pt idx="106">
                  <c:v>152.251801</c:v>
                </c:pt>
                <c:pt idx="107">
                  <c:v>151.93863300000001</c:v>
                </c:pt>
                <c:pt idx="108">
                  <c:v>179.69760300000002</c:v>
                </c:pt>
                <c:pt idx="109">
                  <c:v>222.85180199999996</c:v>
                </c:pt>
                <c:pt idx="110">
                  <c:v>251.09472199999999</c:v>
                </c:pt>
                <c:pt idx="111">
                  <c:v>327.76594799999998</c:v>
                </c:pt>
                <c:pt idx="112">
                  <c:v>378.58989599999995</c:v>
                </c:pt>
                <c:pt idx="113">
                  <c:v>385.50948199999999</c:v>
                </c:pt>
                <c:pt idx="114">
                  <c:v>385.53557599999999</c:v>
                </c:pt>
                <c:pt idx="115">
                  <c:v>384.42223999999999</c:v>
                </c:pt>
                <c:pt idx="116">
                  <c:v>420.98877199999998</c:v>
                </c:pt>
                <c:pt idx="117">
                  <c:v>420.51235300000002</c:v>
                </c:pt>
                <c:pt idx="118">
                  <c:v>436.86895600000003</c:v>
                </c:pt>
                <c:pt idx="119">
                  <c:v>444.50859400000002</c:v>
                </c:pt>
                <c:pt idx="120">
                  <c:v>456.77522000000005</c:v>
                </c:pt>
                <c:pt idx="121">
                  <c:v>493.33179200000001</c:v>
                </c:pt>
                <c:pt idx="122">
                  <c:v>471.66540900000001</c:v>
                </c:pt>
                <c:pt idx="123">
                  <c:v>494.70808900000003</c:v>
                </c:pt>
                <c:pt idx="125">
                  <c:v>807.32480299999986</c:v>
                </c:pt>
                <c:pt idx="126">
                  <c:v>1495.5951400000001</c:v>
                </c:pt>
                <c:pt idx="127">
                  <c:v>1816.927406</c:v>
                </c:pt>
                <c:pt idx="128">
                  <c:v>1588.8920390000001</c:v>
                </c:pt>
                <c:pt idx="129">
                  <c:v>2161.4888679999999</c:v>
                </c:pt>
                <c:pt idx="130">
                  <c:v>2041.6280960000004</c:v>
                </c:pt>
                <c:pt idx="131">
                  <c:v>143.105422</c:v>
                </c:pt>
                <c:pt idx="132">
                  <c:v>152.17839699999999</c:v>
                </c:pt>
                <c:pt idx="133">
                  <c:v>150.76777299999998</c:v>
                </c:pt>
                <c:pt idx="134">
                  <c:v>149.54230000000001</c:v>
                </c:pt>
                <c:pt idx="135">
                  <c:v>153.914151</c:v>
                </c:pt>
                <c:pt idx="136">
                  <c:v>180.62601299999997</c:v>
                </c:pt>
                <c:pt idx="137">
                  <c:v>221.97924499999999</c:v>
                </c:pt>
                <c:pt idx="138">
                  <c:v>256.412666</c:v>
                </c:pt>
                <c:pt idx="139">
                  <c:v>275.878739</c:v>
                </c:pt>
                <c:pt idx="140">
                  <c:v>320.48031400000002</c:v>
                </c:pt>
                <c:pt idx="141">
                  <c:v>385.65962500000001</c:v>
                </c:pt>
                <c:pt idx="142">
                  <c:v>370.71906999999999</c:v>
                </c:pt>
                <c:pt idx="143">
                  <c:v>409.81299799999999</c:v>
                </c:pt>
                <c:pt idx="144">
                  <c:v>411.02340500000003</c:v>
                </c:pt>
                <c:pt idx="145">
                  <c:v>424.63590800000003</c:v>
                </c:pt>
                <c:pt idx="146">
                  <c:v>430.38042899999999</c:v>
                </c:pt>
                <c:pt idx="147">
                  <c:v>462.09840500000001</c:v>
                </c:pt>
                <c:pt idx="148">
                  <c:v>450.90949399999994</c:v>
                </c:pt>
                <c:pt idx="149">
                  <c:v>463.12178600000004</c:v>
                </c:pt>
                <c:pt idx="150">
                  <c:v>469.66580199999999</c:v>
                </c:pt>
                <c:pt idx="151">
                  <c:v>495.256168</c:v>
                </c:pt>
                <c:pt idx="152">
                  <c:v>503.30963199999997</c:v>
                </c:pt>
                <c:pt idx="155">
                  <c:v>151.70138500000002</c:v>
                </c:pt>
                <c:pt idx="156">
                  <c:v>148.35853500000002</c:v>
                </c:pt>
                <c:pt idx="157">
                  <c:v>148.39142999999999</c:v>
                </c:pt>
                <c:pt idx="158">
                  <c:v>152.95032999999998</c:v>
                </c:pt>
                <c:pt idx="159">
                  <c:v>180.194669</c:v>
                </c:pt>
                <c:pt idx="160">
                  <c:v>182.357677</c:v>
                </c:pt>
                <c:pt idx="161">
                  <c:v>234.52415500000001</c:v>
                </c:pt>
                <c:pt idx="162">
                  <c:v>279.89565999999996</c:v>
                </c:pt>
                <c:pt idx="163">
                  <c:v>282.19343500000002</c:v>
                </c:pt>
                <c:pt idx="164">
                  <c:v>343.28134299999999</c:v>
                </c:pt>
                <c:pt idx="165">
                  <c:v>365.44121100000001</c:v>
                </c:pt>
                <c:pt idx="166">
                  <c:v>378.90139600000003</c:v>
                </c:pt>
                <c:pt idx="167">
                  <c:v>420.66878700000001</c:v>
                </c:pt>
                <c:pt idx="168">
                  <c:v>419.57777599999997</c:v>
                </c:pt>
                <c:pt idx="169">
                  <c:v>437.08499199999994</c:v>
                </c:pt>
                <c:pt idx="170">
                  <c:v>484.45326699999998</c:v>
                </c:pt>
                <c:pt idx="171">
                  <c:v>457.37077500000004</c:v>
                </c:pt>
                <c:pt idx="172">
                  <c:v>467.784583</c:v>
                </c:pt>
                <c:pt idx="173">
                  <c:v>472.40361999999999</c:v>
                </c:pt>
                <c:pt idx="174">
                  <c:v>494.94934699999999</c:v>
                </c:pt>
                <c:pt idx="175">
                  <c:v>483.83699300000006</c:v>
                </c:pt>
                <c:pt idx="176">
                  <c:v>511.08445399999994</c:v>
                </c:pt>
                <c:pt idx="177">
                  <c:v>498.43234400000006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45-4021-BD51-FB0896752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160536"/>
        <c:axId val="279134176"/>
      </c:scatterChart>
      <c:valAx>
        <c:axId val="279160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TDS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134176"/>
        <c:crosses val="autoZero"/>
        <c:crossBetween val="midCat"/>
      </c:valAx>
      <c:valAx>
        <c:axId val="27913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Σ</a:t>
                </a:r>
                <a:r>
                  <a:rPr lang="en-US" baseline="0"/>
                  <a:t> Diss. Analytes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160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DissTot!$AA$7:$AA$239</c:f>
              <c:numCache>
                <c:formatCode>General</c:formatCode>
                <c:ptCount val="233"/>
                <c:pt idx="0">
                  <c:v>0</c:v>
                </c:pt>
                <c:pt idx="1">
                  <c:v>0.78857856000000004</c:v>
                </c:pt>
                <c:pt idx="2">
                  <c:v>0.80467200000000005</c:v>
                </c:pt>
                <c:pt idx="3">
                  <c:v>0.82076544000000007</c:v>
                </c:pt>
                <c:pt idx="4">
                  <c:v>0.82076544000000007</c:v>
                </c:pt>
                <c:pt idx="5">
                  <c:v>0.86904576000000011</c:v>
                </c:pt>
                <c:pt idx="6">
                  <c:v>12.536789760000001</c:v>
                </c:pt>
                <c:pt idx="7">
                  <c:v>12.536789760000001</c:v>
                </c:pt>
                <c:pt idx="8">
                  <c:v>13.775984640000003</c:v>
                </c:pt>
                <c:pt idx="9">
                  <c:v>13.775984640000003</c:v>
                </c:pt>
                <c:pt idx="10">
                  <c:v>13.775984640000003</c:v>
                </c:pt>
                <c:pt idx="11">
                  <c:v>13.775984640000003</c:v>
                </c:pt>
                <c:pt idx="12">
                  <c:v>13.775984640000003</c:v>
                </c:pt>
                <c:pt idx="13">
                  <c:v>13.775984640000003</c:v>
                </c:pt>
                <c:pt idx="14">
                  <c:v>13.904732160000002</c:v>
                </c:pt>
                <c:pt idx="15">
                  <c:v>13.904732160000002</c:v>
                </c:pt>
                <c:pt idx="16">
                  <c:v>13.904732160000002</c:v>
                </c:pt>
                <c:pt idx="17">
                  <c:v>15.56235648</c:v>
                </c:pt>
                <c:pt idx="18">
                  <c:v>15.56235648</c:v>
                </c:pt>
                <c:pt idx="19">
                  <c:v>15.56235648</c:v>
                </c:pt>
                <c:pt idx="20">
                  <c:v>15.56235648</c:v>
                </c:pt>
                <c:pt idx="21">
                  <c:v>15.56235648</c:v>
                </c:pt>
                <c:pt idx="22">
                  <c:v>15.56235648</c:v>
                </c:pt>
                <c:pt idx="23">
                  <c:v>16.350935040000003</c:v>
                </c:pt>
                <c:pt idx="24">
                  <c:v>16.350935040000003</c:v>
                </c:pt>
                <c:pt idx="25">
                  <c:v>63.504714240000006</c:v>
                </c:pt>
                <c:pt idx="26">
                  <c:v>63.504714240000006</c:v>
                </c:pt>
                <c:pt idx="27">
                  <c:v>63.504714240000006</c:v>
                </c:pt>
                <c:pt idx="28">
                  <c:v>64.019704320000002</c:v>
                </c:pt>
                <c:pt idx="29">
                  <c:v>64.019704320000002</c:v>
                </c:pt>
                <c:pt idx="30">
                  <c:v>65.194525440000007</c:v>
                </c:pt>
                <c:pt idx="31">
                  <c:v>65.291086079999999</c:v>
                </c:pt>
                <c:pt idx="32">
                  <c:v>65.291086079999999</c:v>
                </c:pt>
                <c:pt idx="33">
                  <c:v>65.291086079999999</c:v>
                </c:pt>
                <c:pt idx="34">
                  <c:v>65.307179520000005</c:v>
                </c:pt>
                <c:pt idx="35">
                  <c:v>65.548581119999994</c:v>
                </c:pt>
                <c:pt idx="36">
                  <c:v>65.725608960000017</c:v>
                </c:pt>
                <c:pt idx="37">
                  <c:v>65.854356480000007</c:v>
                </c:pt>
                <c:pt idx="38">
                  <c:v>67.125738240000004</c:v>
                </c:pt>
                <c:pt idx="39">
                  <c:v>91.764794880000011</c:v>
                </c:pt>
                <c:pt idx="40">
                  <c:v>92.231504640000011</c:v>
                </c:pt>
                <c:pt idx="41">
                  <c:v>92.376345600000008</c:v>
                </c:pt>
                <c:pt idx="42">
                  <c:v>95</c:v>
                </c:pt>
                <c:pt idx="43">
                  <c:v>95.772061440000002</c:v>
                </c:pt>
                <c:pt idx="44">
                  <c:v>95.772061440000002</c:v>
                </c:pt>
                <c:pt idx="45">
                  <c:v>95.772061440000002</c:v>
                </c:pt>
                <c:pt idx="46">
                  <c:v>95.772061440000002</c:v>
                </c:pt>
                <c:pt idx="47">
                  <c:v>95.949089279999995</c:v>
                </c:pt>
                <c:pt idx="48">
                  <c:v>96.480172800000005</c:v>
                </c:pt>
                <c:pt idx="49">
                  <c:v>96.496266240000011</c:v>
                </c:pt>
                <c:pt idx="50">
                  <c:v>97.864208640000015</c:v>
                </c:pt>
                <c:pt idx="51">
                  <c:v>103.15895039999999</c:v>
                </c:pt>
                <c:pt idx="52">
                  <c:v>103.15895039999999</c:v>
                </c:pt>
                <c:pt idx="53">
                  <c:v>116.64525312000002</c:v>
                </c:pt>
                <c:pt idx="54">
                  <c:v>127.83019392000001</c:v>
                </c:pt>
                <c:pt idx="55">
                  <c:v>146.16062208</c:v>
                </c:pt>
                <c:pt idx="56">
                  <c:v>162.99436032000003</c:v>
                </c:pt>
                <c:pt idx="57">
                  <c:v>164.08871424</c:v>
                </c:pt>
                <c:pt idx="58">
                  <c:v>164.08871424</c:v>
                </c:pt>
                <c:pt idx="59">
                  <c:v>164.08871424</c:v>
                </c:pt>
                <c:pt idx="60">
                  <c:v>164.08871424</c:v>
                </c:pt>
                <c:pt idx="61">
                  <c:v>164.08871424</c:v>
                </c:pt>
                <c:pt idx="62">
                  <c:v>164.08871424</c:v>
                </c:pt>
                <c:pt idx="63">
                  <c:v>164.08871424</c:v>
                </c:pt>
                <c:pt idx="64">
                  <c:v>164.08871424</c:v>
                </c:pt>
                <c:pt idx="65">
                  <c:v>164.08871424</c:v>
                </c:pt>
                <c:pt idx="66">
                  <c:v>164.08871424</c:v>
                </c:pt>
                <c:pt idx="67">
                  <c:v>164.08871424</c:v>
                </c:pt>
                <c:pt idx="68">
                  <c:v>164.08871424</c:v>
                </c:pt>
                <c:pt idx="69">
                  <c:v>164.08871424</c:v>
                </c:pt>
                <c:pt idx="70">
                  <c:v>164.08871424</c:v>
                </c:pt>
                <c:pt idx="71">
                  <c:v>164.08871424</c:v>
                </c:pt>
                <c:pt idx="72">
                  <c:v>164.08871424</c:v>
                </c:pt>
                <c:pt idx="73">
                  <c:v>164.08871424</c:v>
                </c:pt>
                <c:pt idx="74">
                  <c:v>164.08871424</c:v>
                </c:pt>
                <c:pt idx="75">
                  <c:v>164.08871424</c:v>
                </c:pt>
                <c:pt idx="76">
                  <c:v>164.08871424</c:v>
                </c:pt>
                <c:pt idx="77">
                  <c:v>189.38760192000004</c:v>
                </c:pt>
                <c:pt idx="78">
                  <c:v>189.38760192000004</c:v>
                </c:pt>
                <c:pt idx="79">
                  <c:v>189.38760192000004</c:v>
                </c:pt>
                <c:pt idx="80">
                  <c:v>189.38760192000004</c:v>
                </c:pt>
                <c:pt idx="81">
                  <c:v>189.38760192000004</c:v>
                </c:pt>
                <c:pt idx="82">
                  <c:v>189.38760192000004</c:v>
                </c:pt>
                <c:pt idx="83">
                  <c:v>189.38760192000004</c:v>
                </c:pt>
                <c:pt idx="84">
                  <c:v>189.38760192000004</c:v>
                </c:pt>
                <c:pt idx="85">
                  <c:v>189.38760192000004</c:v>
                </c:pt>
                <c:pt idx="86">
                  <c:v>189.38760192000004</c:v>
                </c:pt>
                <c:pt idx="87">
                  <c:v>189.38760192000004</c:v>
                </c:pt>
                <c:pt idx="88">
                  <c:v>189.38760192000004</c:v>
                </c:pt>
                <c:pt idx="89">
                  <c:v>189.38760192000004</c:v>
                </c:pt>
                <c:pt idx="90">
                  <c:v>189.38760192000004</c:v>
                </c:pt>
                <c:pt idx="91">
                  <c:v>189.38760192000004</c:v>
                </c:pt>
                <c:pt idx="92">
                  <c:v>189.38760192000004</c:v>
                </c:pt>
                <c:pt idx="93">
                  <c:v>189.38760192000004</c:v>
                </c:pt>
                <c:pt idx="94">
                  <c:v>189.38760192000004</c:v>
                </c:pt>
                <c:pt idx="95">
                  <c:v>189.38760192000004</c:v>
                </c:pt>
                <c:pt idx="96">
                  <c:v>189.38760192000004</c:v>
                </c:pt>
                <c:pt idx="97">
                  <c:v>204.43496832000002</c:v>
                </c:pt>
                <c:pt idx="98">
                  <c:v>204.43496832000002</c:v>
                </c:pt>
                <c:pt idx="99">
                  <c:v>204.43496832000002</c:v>
                </c:pt>
                <c:pt idx="100">
                  <c:v>204.43496832000002</c:v>
                </c:pt>
                <c:pt idx="101">
                  <c:v>204.43496832000002</c:v>
                </c:pt>
                <c:pt idx="102">
                  <c:v>204.43496832000002</c:v>
                </c:pt>
                <c:pt idx="103">
                  <c:v>204.43496832000002</c:v>
                </c:pt>
                <c:pt idx="104">
                  <c:v>204.43496832000002</c:v>
                </c:pt>
                <c:pt idx="105">
                  <c:v>204.43496832000002</c:v>
                </c:pt>
                <c:pt idx="106">
                  <c:v>204.43496832000002</c:v>
                </c:pt>
                <c:pt idx="107">
                  <c:v>204.43496832000002</c:v>
                </c:pt>
                <c:pt idx="108">
                  <c:v>204.43496832000002</c:v>
                </c:pt>
                <c:pt idx="109">
                  <c:v>204.43496832000002</c:v>
                </c:pt>
                <c:pt idx="110">
                  <c:v>204.43496832000002</c:v>
                </c:pt>
                <c:pt idx="111">
                  <c:v>204.43496832000002</c:v>
                </c:pt>
                <c:pt idx="112">
                  <c:v>204.43496832000002</c:v>
                </c:pt>
                <c:pt idx="113">
                  <c:v>204.43496832000002</c:v>
                </c:pt>
                <c:pt idx="114">
                  <c:v>204.43496832000002</c:v>
                </c:pt>
                <c:pt idx="115">
                  <c:v>204.43496832000002</c:v>
                </c:pt>
                <c:pt idx="116">
                  <c:v>227.62561536000001</c:v>
                </c:pt>
                <c:pt idx="117">
                  <c:v>272.47803264000004</c:v>
                </c:pt>
                <c:pt idx="118">
                  <c:v>295.82961408</c:v>
                </c:pt>
                <c:pt idx="119">
                  <c:v>295.82961408</c:v>
                </c:pt>
                <c:pt idx="120">
                  <c:v>298.74252672</c:v>
                </c:pt>
                <c:pt idx="121">
                  <c:v>298.74252672</c:v>
                </c:pt>
                <c:pt idx="122">
                  <c:v>298.74252672</c:v>
                </c:pt>
                <c:pt idx="123">
                  <c:v>298.74252672</c:v>
                </c:pt>
                <c:pt idx="124">
                  <c:v>298.74252672</c:v>
                </c:pt>
                <c:pt idx="125">
                  <c:v>298.74252672</c:v>
                </c:pt>
                <c:pt idx="126">
                  <c:v>298.74252672</c:v>
                </c:pt>
                <c:pt idx="127">
                  <c:v>298.74252672</c:v>
                </c:pt>
                <c:pt idx="128">
                  <c:v>298.74252672</c:v>
                </c:pt>
                <c:pt idx="129">
                  <c:v>298.74252672</c:v>
                </c:pt>
                <c:pt idx="130">
                  <c:v>298.74252672</c:v>
                </c:pt>
                <c:pt idx="131">
                  <c:v>298.74252672</c:v>
                </c:pt>
                <c:pt idx="132">
                  <c:v>298.74252672</c:v>
                </c:pt>
                <c:pt idx="133">
                  <c:v>298.74252672</c:v>
                </c:pt>
                <c:pt idx="134">
                  <c:v>298.74252672</c:v>
                </c:pt>
                <c:pt idx="135">
                  <c:v>298.74252672</c:v>
                </c:pt>
                <c:pt idx="136">
                  <c:v>298.74252672</c:v>
                </c:pt>
                <c:pt idx="137">
                  <c:v>298.74252672</c:v>
                </c:pt>
                <c:pt idx="138">
                  <c:v>298.74252672</c:v>
                </c:pt>
                <c:pt idx="139">
                  <c:v>298.74252672</c:v>
                </c:pt>
                <c:pt idx="140">
                  <c:v>332.89280640000004</c:v>
                </c:pt>
                <c:pt idx="141">
                  <c:v>332.89280640000004</c:v>
                </c:pt>
                <c:pt idx="142">
                  <c:v>332.89280640000004</c:v>
                </c:pt>
                <c:pt idx="143">
                  <c:v>332.89280640000004</c:v>
                </c:pt>
                <c:pt idx="144">
                  <c:v>332.89280640000004</c:v>
                </c:pt>
                <c:pt idx="145">
                  <c:v>332.89280640000004</c:v>
                </c:pt>
                <c:pt idx="146">
                  <c:v>332.89280640000004</c:v>
                </c:pt>
                <c:pt idx="147">
                  <c:v>332.89280640000004</c:v>
                </c:pt>
                <c:pt idx="148">
                  <c:v>332.89280640000004</c:v>
                </c:pt>
                <c:pt idx="149">
                  <c:v>332.89280640000004</c:v>
                </c:pt>
                <c:pt idx="150">
                  <c:v>332.89280640000004</c:v>
                </c:pt>
                <c:pt idx="151">
                  <c:v>332.89280640000004</c:v>
                </c:pt>
                <c:pt idx="152">
                  <c:v>332.89280640000004</c:v>
                </c:pt>
                <c:pt idx="153">
                  <c:v>332.89280640000004</c:v>
                </c:pt>
                <c:pt idx="154">
                  <c:v>332.89280640000004</c:v>
                </c:pt>
                <c:pt idx="155">
                  <c:v>332.89280640000004</c:v>
                </c:pt>
                <c:pt idx="156">
                  <c:v>332.89280640000004</c:v>
                </c:pt>
                <c:pt idx="157">
                  <c:v>332.89280640000004</c:v>
                </c:pt>
                <c:pt idx="158">
                  <c:v>332.89280640000004</c:v>
                </c:pt>
                <c:pt idx="159">
                  <c:v>345.71927808000004</c:v>
                </c:pt>
                <c:pt idx="160">
                  <c:v>345.71927808000004</c:v>
                </c:pt>
                <c:pt idx="161">
                  <c:v>345.71927808000004</c:v>
                </c:pt>
                <c:pt idx="162">
                  <c:v>345.71927808000004</c:v>
                </c:pt>
                <c:pt idx="163">
                  <c:v>345.71927808000004</c:v>
                </c:pt>
                <c:pt idx="164">
                  <c:v>345.71927808000004</c:v>
                </c:pt>
                <c:pt idx="165">
                  <c:v>345.71927808000004</c:v>
                </c:pt>
                <c:pt idx="166">
                  <c:v>345.71927808000004</c:v>
                </c:pt>
                <c:pt idx="167">
                  <c:v>345.71927808000004</c:v>
                </c:pt>
                <c:pt idx="168">
                  <c:v>345.71927808000004</c:v>
                </c:pt>
                <c:pt idx="169">
                  <c:v>345.71927808000004</c:v>
                </c:pt>
                <c:pt idx="170">
                  <c:v>345.71927808000004</c:v>
                </c:pt>
                <c:pt idx="171">
                  <c:v>345.71927808000004</c:v>
                </c:pt>
                <c:pt idx="172">
                  <c:v>345.71927808000004</c:v>
                </c:pt>
                <c:pt idx="173">
                  <c:v>345.71927808000004</c:v>
                </c:pt>
                <c:pt idx="174">
                  <c:v>345.71927808000004</c:v>
                </c:pt>
                <c:pt idx="175">
                  <c:v>345.71927808000004</c:v>
                </c:pt>
                <c:pt idx="176">
                  <c:v>345.71927808000004</c:v>
                </c:pt>
                <c:pt idx="177">
                  <c:v>345.71927808000004</c:v>
                </c:pt>
                <c:pt idx="178">
                  <c:v>345.71927808000004</c:v>
                </c:pt>
                <c:pt idx="179">
                  <c:v>345.79974528000002</c:v>
                </c:pt>
                <c:pt idx="180">
                  <c:v>348.22985471999999</c:v>
                </c:pt>
                <c:pt idx="181">
                  <c:v>348.22985471999999</c:v>
                </c:pt>
                <c:pt idx="182">
                  <c:v>348.22985471999999</c:v>
                </c:pt>
                <c:pt idx="183">
                  <c:v>348.22985471999999</c:v>
                </c:pt>
                <c:pt idx="184">
                  <c:v>348.22985471999999</c:v>
                </c:pt>
                <c:pt idx="185">
                  <c:v>348.22985471999999</c:v>
                </c:pt>
                <c:pt idx="186">
                  <c:v>377.05320576000003</c:v>
                </c:pt>
                <c:pt idx="187">
                  <c:v>377.05320576000003</c:v>
                </c:pt>
                <c:pt idx="188">
                  <c:v>377.05320576000003</c:v>
                </c:pt>
                <c:pt idx="189">
                  <c:v>377.05320576000003</c:v>
                </c:pt>
                <c:pt idx="190">
                  <c:v>377.05320576000003</c:v>
                </c:pt>
                <c:pt idx="191">
                  <c:v>377.05320576000003</c:v>
                </c:pt>
                <c:pt idx="192">
                  <c:v>377.05320576000003</c:v>
                </c:pt>
                <c:pt idx="193">
                  <c:v>377.05320576000003</c:v>
                </c:pt>
                <c:pt idx="194">
                  <c:v>377.05320576000003</c:v>
                </c:pt>
                <c:pt idx="195">
                  <c:v>377.05320576000003</c:v>
                </c:pt>
                <c:pt idx="196">
                  <c:v>377.05320576000003</c:v>
                </c:pt>
                <c:pt idx="197">
                  <c:v>377.05320576000003</c:v>
                </c:pt>
                <c:pt idx="198">
                  <c:v>377.05320576000003</c:v>
                </c:pt>
                <c:pt idx="199">
                  <c:v>377.05320576000003</c:v>
                </c:pt>
                <c:pt idx="200">
                  <c:v>377.05320576000003</c:v>
                </c:pt>
                <c:pt idx="201">
                  <c:v>377.05320576000003</c:v>
                </c:pt>
                <c:pt idx="202">
                  <c:v>377.05320576000003</c:v>
                </c:pt>
                <c:pt idx="203">
                  <c:v>377.05320576000003</c:v>
                </c:pt>
                <c:pt idx="204">
                  <c:v>377.05320576000003</c:v>
                </c:pt>
                <c:pt idx="205">
                  <c:v>377.05320576000003</c:v>
                </c:pt>
                <c:pt idx="206">
                  <c:v>377.05320576000003</c:v>
                </c:pt>
                <c:pt idx="207">
                  <c:v>377.05320576000003</c:v>
                </c:pt>
                <c:pt idx="208">
                  <c:v>377.58428928000001</c:v>
                </c:pt>
                <c:pt idx="209">
                  <c:v>421.39063296</c:v>
                </c:pt>
                <c:pt idx="210">
                  <c:v>421.48719360000001</c:v>
                </c:pt>
                <c:pt idx="211">
                  <c:v>421.48719360000001</c:v>
                </c:pt>
                <c:pt idx="212">
                  <c:v>421.48719360000001</c:v>
                </c:pt>
                <c:pt idx="213">
                  <c:v>421.48719360000001</c:v>
                </c:pt>
                <c:pt idx="214">
                  <c:v>421.48719360000001</c:v>
                </c:pt>
                <c:pt idx="215">
                  <c:v>421.48719360000001</c:v>
                </c:pt>
                <c:pt idx="216">
                  <c:v>421.48719360000001</c:v>
                </c:pt>
                <c:pt idx="217">
                  <c:v>421.48719360000001</c:v>
                </c:pt>
                <c:pt idx="218">
                  <c:v>421.48719360000001</c:v>
                </c:pt>
                <c:pt idx="219">
                  <c:v>421.48719360000001</c:v>
                </c:pt>
                <c:pt idx="220">
                  <c:v>421.48719360000001</c:v>
                </c:pt>
                <c:pt idx="221">
                  <c:v>421.48719360000001</c:v>
                </c:pt>
                <c:pt idx="222">
                  <c:v>421.48719360000001</c:v>
                </c:pt>
                <c:pt idx="223">
                  <c:v>421.48719360000001</c:v>
                </c:pt>
                <c:pt idx="224">
                  <c:v>421.48719360000001</c:v>
                </c:pt>
                <c:pt idx="225">
                  <c:v>421.48719360000001</c:v>
                </c:pt>
                <c:pt idx="226">
                  <c:v>421.48719360000001</c:v>
                </c:pt>
                <c:pt idx="227">
                  <c:v>421.48719360000001</c:v>
                </c:pt>
                <c:pt idx="228">
                  <c:v>421.48719360000001</c:v>
                </c:pt>
                <c:pt idx="229">
                  <c:v>421.48719360000001</c:v>
                </c:pt>
                <c:pt idx="230">
                  <c:v>421.48719360000001</c:v>
                </c:pt>
                <c:pt idx="231">
                  <c:v>421.48719360000001</c:v>
                </c:pt>
                <c:pt idx="232">
                  <c:v>510.74141184000007</c:v>
                </c:pt>
              </c:numCache>
            </c:numRef>
          </c:xVal>
          <c:yVal>
            <c:numRef>
              <c:f>DissTot!$AH$7:$AH$239</c:f>
              <c:numCache>
                <c:formatCode>0.00</c:formatCode>
                <c:ptCount val="233"/>
                <c:pt idx="0">
                  <c:v>1</c:v>
                </c:pt>
                <c:pt idx="1">
                  <c:v>0.93939393939393945</c:v>
                </c:pt>
                <c:pt idx="2">
                  <c:v>1</c:v>
                </c:pt>
                <c:pt idx="3">
                  <c:v>0.91666666666666663</c:v>
                </c:pt>
                <c:pt idx="4">
                  <c:v>0.90322580645161288</c:v>
                </c:pt>
                <c:pt idx="5">
                  <c:v>0.96875</c:v>
                </c:pt>
                <c:pt idx="6">
                  <c:v>1.0254237288135593</c:v>
                </c:pt>
                <c:pt idx="7">
                  <c:v>1.0714285714285714</c:v>
                </c:pt>
                <c:pt idx="8">
                  <c:v>0.6958333333333333</c:v>
                </c:pt>
                <c:pt idx="14">
                  <c:v>1.0641025641025641</c:v>
                </c:pt>
                <c:pt idx="15">
                  <c:v>1</c:v>
                </c:pt>
                <c:pt idx="16">
                  <c:v>1.0632911392405062</c:v>
                </c:pt>
                <c:pt idx="17">
                  <c:v>0.60204081632653061</c:v>
                </c:pt>
                <c:pt idx="23">
                  <c:v>1.0909090909090908</c:v>
                </c:pt>
                <c:pt idx="24">
                  <c:v>1.0434782608695652</c:v>
                </c:pt>
                <c:pt idx="26">
                  <c:v>0.91489361702127658</c:v>
                </c:pt>
                <c:pt idx="28">
                  <c:v>0.97777777777777775</c:v>
                </c:pt>
                <c:pt idx="29">
                  <c:v>1.0222222222222221</c:v>
                </c:pt>
                <c:pt idx="30">
                  <c:v>1.024390243902439</c:v>
                </c:pt>
                <c:pt idx="31">
                  <c:v>0.68253968253968256</c:v>
                </c:pt>
                <c:pt idx="32">
                  <c:v>1.024390243902439</c:v>
                </c:pt>
                <c:pt idx="33">
                  <c:v>0.2846153846153846</c:v>
                </c:pt>
                <c:pt idx="34">
                  <c:v>1.0731707317073171</c:v>
                </c:pt>
                <c:pt idx="35">
                  <c:v>0.9285714285714286</c:v>
                </c:pt>
                <c:pt idx="36">
                  <c:v>0.60240963855421692</c:v>
                </c:pt>
                <c:pt idx="37">
                  <c:v>0.32653061224489793</c:v>
                </c:pt>
                <c:pt idx="38">
                  <c:v>0.58333333333333337</c:v>
                </c:pt>
                <c:pt idx="39">
                  <c:v>1</c:v>
                </c:pt>
                <c:pt idx="40">
                  <c:v>0.13</c:v>
                </c:pt>
                <c:pt idx="41">
                  <c:v>0.92307692307692313</c:v>
                </c:pt>
                <c:pt idx="42">
                  <c:v>2.2093023255813953</c:v>
                </c:pt>
                <c:pt idx="44">
                  <c:v>0.91666666666666663</c:v>
                </c:pt>
                <c:pt idx="45">
                  <c:v>0.98</c:v>
                </c:pt>
                <c:pt idx="47">
                  <c:v>0.98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0.83870967741935487</c:v>
                </c:pt>
                <c:pt idx="52">
                  <c:v>0.78888888888888886</c:v>
                </c:pt>
                <c:pt idx="53">
                  <c:v>0.36619718309859156</c:v>
                </c:pt>
                <c:pt idx="54">
                  <c:v>1.1290322580645162</c:v>
                </c:pt>
                <c:pt idx="56">
                  <c:v>0.21818181818181817</c:v>
                </c:pt>
                <c:pt idx="57">
                  <c:v>0.15068493150684931</c:v>
                </c:pt>
                <c:pt idx="58">
                  <c:v>5.6250000000000001E-2</c:v>
                </c:pt>
                <c:pt idx="59">
                  <c:v>0.13559322033898305</c:v>
                </c:pt>
                <c:pt idx="60">
                  <c:v>6.4705882352941183E-2</c:v>
                </c:pt>
                <c:pt idx="61">
                  <c:v>0.17777777777777778</c:v>
                </c:pt>
                <c:pt idx="62">
                  <c:v>0.05</c:v>
                </c:pt>
                <c:pt idx="63">
                  <c:v>9.5890410958904104E-2</c:v>
                </c:pt>
                <c:pt idx="64">
                  <c:v>0.15384615384615385</c:v>
                </c:pt>
                <c:pt idx="65">
                  <c:v>7.0000000000000007E-2</c:v>
                </c:pt>
                <c:pt idx="66">
                  <c:v>7.0000000000000007E-2</c:v>
                </c:pt>
                <c:pt idx="67">
                  <c:v>9.0909090909090912E-2</c:v>
                </c:pt>
                <c:pt idx="68">
                  <c:v>7.1428571428571425E-2</c:v>
                </c:pt>
                <c:pt idx="69">
                  <c:v>0.1206896551724138</c:v>
                </c:pt>
                <c:pt idx="70">
                  <c:v>0.15384615384615385</c:v>
                </c:pt>
                <c:pt idx="71">
                  <c:v>7.1428571428571425E-2</c:v>
                </c:pt>
                <c:pt idx="72">
                  <c:v>8.0459770114942528E-2</c:v>
                </c:pt>
                <c:pt idx="73">
                  <c:v>0.17499999999999999</c:v>
                </c:pt>
                <c:pt idx="74">
                  <c:v>0.05</c:v>
                </c:pt>
                <c:pt idx="76">
                  <c:v>6.9696969696969702E-2</c:v>
                </c:pt>
                <c:pt idx="77">
                  <c:v>0.12105263157894737</c:v>
                </c:pt>
                <c:pt idx="78">
                  <c:v>4.1666666666666664E-2</c:v>
                </c:pt>
                <c:pt idx="79">
                  <c:v>3.9130434782608699E-2</c:v>
                </c:pt>
                <c:pt idx="80">
                  <c:v>9.2105263157894732E-2</c:v>
                </c:pt>
                <c:pt idx="81">
                  <c:v>0.11666666666666667</c:v>
                </c:pt>
                <c:pt idx="82">
                  <c:v>0.10294117647058823</c:v>
                </c:pt>
                <c:pt idx="83">
                  <c:v>6.8181818181818177E-2</c:v>
                </c:pt>
                <c:pt idx="84">
                  <c:v>8.5365853658536592E-2</c:v>
                </c:pt>
                <c:pt idx="85">
                  <c:v>6.363636363636363E-2</c:v>
                </c:pt>
                <c:pt idx="86">
                  <c:v>7.0707070707070704E-2</c:v>
                </c:pt>
                <c:pt idx="87">
                  <c:v>0.08</c:v>
                </c:pt>
                <c:pt idx="88">
                  <c:v>0.11688311688311688</c:v>
                </c:pt>
                <c:pt idx="89">
                  <c:v>0.125</c:v>
                </c:pt>
                <c:pt idx="90">
                  <c:v>8.4210526315789472E-2</c:v>
                </c:pt>
                <c:pt idx="91">
                  <c:v>7.0000000000000007E-2</c:v>
                </c:pt>
                <c:pt idx="92">
                  <c:v>0.13636363636363635</c:v>
                </c:pt>
                <c:pt idx="93">
                  <c:v>3.1818181818181815E-2</c:v>
                </c:pt>
                <c:pt idx="94">
                  <c:v>5.6250000000000001E-2</c:v>
                </c:pt>
                <c:pt idx="96">
                  <c:v>3.2432432432432434E-2</c:v>
                </c:pt>
                <c:pt idx="97">
                  <c:v>4.0000000000000001E-3</c:v>
                </c:pt>
                <c:pt idx="98">
                  <c:v>4.2105263157894736E-2</c:v>
                </c:pt>
                <c:pt idx="99">
                  <c:v>8.771929824561403E-3</c:v>
                </c:pt>
                <c:pt idx="100">
                  <c:v>9.6774193548387094E-2</c:v>
                </c:pt>
                <c:pt idx="101">
                  <c:v>6.9767441860465115E-3</c:v>
                </c:pt>
                <c:pt idx="102">
                  <c:v>3.8461538461538464E-2</c:v>
                </c:pt>
                <c:pt idx="103">
                  <c:v>0.01</c:v>
                </c:pt>
                <c:pt idx="104">
                  <c:v>1.6666666666666666E-2</c:v>
                </c:pt>
                <c:pt idx="105">
                  <c:v>2.6315789473684209E-2</c:v>
                </c:pt>
                <c:pt idx="106">
                  <c:v>3.125E-2</c:v>
                </c:pt>
                <c:pt idx="107">
                  <c:v>3.3333333333333333E-2</c:v>
                </c:pt>
                <c:pt idx="108">
                  <c:v>3.125E-2</c:v>
                </c:pt>
                <c:pt idx="109">
                  <c:v>2.6315789473684209E-2</c:v>
                </c:pt>
                <c:pt idx="110">
                  <c:v>3.7499999999999999E-2</c:v>
                </c:pt>
                <c:pt idx="111">
                  <c:v>2.6086956521739129E-2</c:v>
                </c:pt>
                <c:pt idx="112">
                  <c:v>3.3333333333333333E-2</c:v>
                </c:pt>
                <c:pt idx="113">
                  <c:v>4.1666666666666664E-2</c:v>
                </c:pt>
                <c:pt idx="114">
                  <c:v>1.7647058823529412E-2</c:v>
                </c:pt>
                <c:pt idx="115">
                  <c:v>1.1111111111111112E-2</c:v>
                </c:pt>
                <c:pt idx="120">
                  <c:v>4.0464957930061767E-2</c:v>
                </c:pt>
                <c:pt idx="123">
                  <c:v>2.054367445167642E-2</c:v>
                </c:pt>
                <c:pt idx="124">
                  <c:v>1.9936104725912649E-2</c:v>
                </c:pt>
                <c:pt idx="125">
                  <c:v>9.3180742484738899E-3</c:v>
                </c:pt>
                <c:pt idx="126">
                  <c:v>8.1498116487974497E-3</c:v>
                </c:pt>
                <c:pt idx="131">
                  <c:v>2.2574641039276758E-2</c:v>
                </c:pt>
                <c:pt idx="138">
                  <c:v>1.0126147592683439E-2</c:v>
                </c:pt>
                <c:pt idx="139">
                  <c:v>0.11203424498660987</c:v>
                </c:pt>
                <c:pt idx="140">
                  <c:v>3.3317858248220367E-2</c:v>
                </c:pt>
                <c:pt idx="141">
                  <c:v>7.1997020299211623E-2</c:v>
                </c:pt>
                <c:pt idx="142">
                  <c:v>0.14901280246226384</c:v>
                </c:pt>
                <c:pt idx="143">
                  <c:v>0.16987481667714227</c:v>
                </c:pt>
                <c:pt idx="144">
                  <c:v>0.16938674318750066</c:v>
                </c:pt>
                <c:pt idx="145">
                  <c:v>5.6604518534766404E-2</c:v>
                </c:pt>
                <c:pt idx="146">
                  <c:v>4.0595291265233202E-2</c:v>
                </c:pt>
                <c:pt idx="147">
                  <c:v>4.6791297693232758E-2</c:v>
                </c:pt>
                <c:pt idx="148">
                  <c:v>0.58424112434385056</c:v>
                </c:pt>
                <c:pt idx="149">
                  <c:v>5.9033078880407125E-2</c:v>
                </c:pt>
                <c:pt idx="150">
                  <c:v>0.23504501500500169</c:v>
                </c:pt>
                <c:pt idx="151">
                  <c:v>0.62071009675438793</c:v>
                </c:pt>
                <c:pt idx="152">
                  <c:v>0.1903054448871182</c:v>
                </c:pt>
                <c:pt idx="153">
                  <c:v>0.47299211005462272</c:v>
                </c:pt>
                <c:pt idx="154">
                  <c:v>0.55285424859969012</c:v>
                </c:pt>
                <c:pt idx="155">
                  <c:v>0.49953628775617825</c:v>
                </c:pt>
                <c:pt idx="156">
                  <c:v>0.90033734939759036</c:v>
                </c:pt>
                <c:pt idx="157">
                  <c:v>0.98833035395066138</c:v>
                </c:pt>
                <c:pt idx="158">
                  <c:v>0.55955950780684527</c:v>
                </c:pt>
                <c:pt idx="160">
                  <c:v>1.5684285747216524E-2</c:v>
                </c:pt>
                <c:pt idx="161">
                  <c:v>3.0694236125991002E-2</c:v>
                </c:pt>
                <c:pt idx="162">
                  <c:v>3.5132767840678598E-2</c:v>
                </c:pt>
                <c:pt idx="164">
                  <c:v>9.928787859416751E-3</c:v>
                </c:pt>
                <c:pt idx="169">
                  <c:v>2.0406189555125725E-2</c:v>
                </c:pt>
                <c:pt idx="176">
                  <c:v>5.4257997175661569E-3</c:v>
                </c:pt>
                <c:pt idx="180">
                  <c:v>6.6991497086080053E-3</c:v>
                </c:pt>
                <c:pt idx="182">
                  <c:v>0.35152351629684675</c:v>
                </c:pt>
                <c:pt idx="184">
                  <c:v>0.93431308478250474</c:v>
                </c:pt>
                <c:pt idx="185">
                  <c:v>0.1853294289897511</c:v>
                </c:pt>
                <c:pt idx="188">
                  <c:v>2.9461731819363787E-2</c:v>
                </c:pt>
                <c:pt idx="207">
                  <c:v>1.1592561284868977E-2</c:v>
                </c:pt>
                <c:pt idx="211">
                  <c:v>2.3407321994811183E-2</c:v>
                </c:pt>
                <c:pt idx="212">
                  <c:v>9.1657437558887219E-3</c:v>
                </c:pt>
                <c:pt idx="213">
                  <c:v>2.6505612864077668E-2</c:v>
                </c:pt>
                <c:pt idx="214">
                  <c:v>1.0161799904260412E-2</c:v>
                </c:pt>
                <c:pt idx="232">
                  <c:v>5.720871751886002E-3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69-4F13-B5B9-D181A5618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720016"/>
        <c:axId val="281720408"/>
      </c:scatterChart>
      <c:valAx>
        <c:axId val="28172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River Distance (km)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20408"/>
        <c:crosses val="autoZero"/>
        <c:crossBetween val="midCat"/>
      </c:valAx>
      <c:valAx>
        <c:axId val="281720408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Mn (diss/tot)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20016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CationAnion!$BN$7:$BN$239</c:f>
              <c:numCache>
                <c:formatCode>General</c:formatCode>
                <c:ptCount val="233"/>
                <c:pt idx="0">
                  <c:v>0</c:v>
                </c:pt>
                <c:pt idx="1">
                  <c:v>0.78857856000000004</c:v>
                </c:pt>
                <c:pt idx="2">
                  <c:v>0.80467200000000005</c:v>
                </c:pt>
                <c:pt idx="3">
                  <c:v>0.82076544000000007</c:v>
                </c:pt>
                <c:pt idx="4">
                  <c:v>0.82076544000000007</c:v>
                </c:pt>
                <c:pt idx="5">
                  <c:v>0.86904576000000011</c:v>
                </c:pt>
                <c:pt idx="6">
                  <c:v>12.536789760000001</c:v>
                </c:pt>
                <c:pt idx="7">
                  <c:v>12.536789760000001</c:v>
                </c:pt>
                <c:pt idx="8">
                  <c:v>13.775984640000003</c:v>
                </c:pt>
                <c:pt idx="9">
                  <c:v>13.775984640000003</c:v>
                </c:pt>
                <c:pt idx="10">
                  <c:v>13.775984640000003</c:v>
                </c:pt>
                <c:pt idx="11">
                  <c:v>13.775984640000003</c:v>
                </c:pt>
                <c:pt idx="12">
                  <c:v>13.775984640000003</c:v>
                </c:pt>
                <c:pt idx="13">
                  <c:v>13.775984640000003</c:v>
                </c:pt>
                <c:pt idx="14">
                  <c:v>13.904732160000002</c:v>
                </c:pt>
                <c:pt idx="15">
                  <c:v>13.904732160000002</c:v>
                </c:pt>
                <c:pt idx="16">
                  <c:v>13.904732160000002</c:v>
                </c:pt>
                <c:pt idx="17">
                  <c:v>15.56235648</c:v>
                </c:pt>
                <c:pt idx="18">
                  <c:v>15.56235648</c:v>
                </c:pt>
                <c:pt idx="19">
                  <c:v>15.56235648</c:v>
                </c:pt>
                <c:pt idx="20">
                  <c:v>15.56235648</c:v>
                </c:pt>
                <c:pt idx="21">
                  <c:v>15.56235648</c:v>
                </c:pt>
                <c:pt idx="22">
                  <c:v>15.56235648</c:v>
                </c:pt>
                <c:pt idx="23">
                  <c:v>16.350935040000003</c:v>
                </c:pt>
                <c:pt idx="24">
                  <c:v>16.350935040000003</c:v>
                </c:pt>
                <c:pt idx="25">
                  <c:v>63.504714240000006</c:v>
                </c:pt>
                <c:pt idx="26">
                  <c:v>63.504714240000006</c:v>
                </c:pt>
                <c:pt idx="27">
                  <c:v>63.504714240000006</c:v>
                </c:pt>
                <c:pt idx="28">
                  <c:v>64.019704320000002</c:v>
                </c:pt>
                <c:pt idx="29">
                  <c:v>64.019704320000002</c:v>
                </c:pt>
                <c:pt idx="30">
                  <c:v>65.194525440000007</c:v>
                </c:pt>
                <c:pt idx="31">
                  <c:v>65.291086079999999</c:v>
                </c:pt>
                <c:pt idx="32">
                  <c:v>65.291086079999999</c:v>
                </c:pt>
                <c:pt idx="33">
                  <c:v>65.291086079999999</c:v>
                </c:pt>
                <c:pt idx="34">
                  <c:v>65.307179520000005</c:v>
                </c:pt>
                <c:pt idx="35">
                  <c:v>65.548581119999994</c:v>
                </c:pt>
                <c:pt idx="36">
                  <c:v>65.725608960000017</c:v>
                </c:pt>
                <c:pt idx="37">
                  <c:v>65.854356480000007</c:v>
                </c:pt>
                <c:pt idx="38">
                  <c:v>67.125738240000004</c:v>
                </c:pt>
                <c:pt idx="39">
                  <c:v>91.764794880000011</c:v>
                </c:pt>
                <c:pt idx="40">
                  <c:v>92.231504640000011</c:v>
                </c:pt>
                <c:pt idx="41">
                  <c:v>92.376345600000008</c:v>
                </c:pt>
                <c:pt idx="42">
                  <c:v>95</c:v>
                </c:pt>
                <c:pt idx="43">
                  <c:v>95.772061440000002</c:v>
                </c:pt>
                <c:pt idx="44">
                  <c:v>95.772061440000002</c:v>
                </c:pt>
                <c:pt idx="45">
                  <c:v>95.772061440000002</c:v>
                </c:pt>
                <c:pt idx="46">
                  <c:v>95.772061440000002</c:v>
                </c:pt>
                <c:pt idx="47">
                  <c:v>95.949089279999995</c:v>
                </c:pt>
                <c:pt idx="48">
                  <c:v>96.480172800000005</c:v>
                </c:pt>
                <c:pt idx="49">
                  <c:v>96.496266240000011</c:v>
                </c:pt>
                <c:pt idx="50">
                  <c:v>97.864208640000015</c:v>
                </c:pt>
                <c:pt idx="51">
                  <c:v>103.15895039999999</c:v>
                </c:pt>
                <c:pt idx="52">
                  <c:v>103.15895039999999</c:v>
                </c:pt>
                <c:pt idx="53">
                  <c:v>116.64525312000002</c:v>
                </c:pt>
                <c:pt idx="54">
                  <c:v>127.83019392000001</c:v>
                </c:pt>
                <c:pt idx="55">
                  <c:v>146.16062208</c:v>
                </c:pt>
                <c:pt idx="56">
                  <c:v>162.99436032000003</c:v>
                </c:pt>
                <c:pt idx="57">
                  <c:v>164.08871424</c:v>
                </c:pt>
                <c:pt idx="58">
                  <c:v>164.08871424</c:v>
                </c:pt>
                <c:pt idx="59">
                  <c:v>164.08871424</c:v>
                </c:pt>
                <c:pt idx="60">
                  <c:v>164.08871424</c:v>
                </c:pt>
                <c:pt idx="61">
                  <c:v>164.08871424</c:v>
                </c:pt>
                <c:pt idx="62">
                  <c:v>164.08871424</c:v>
                </c:pt>
                <c:pt idx="63">
                  <c:v>164.08871424</c:v>
                </c:pt>
                <c:pt idx="64">
                  <c:v>164.08871424</c:v>
                </c:pt>
                <c:pt idx="65">
                  <c:v>164.08871424</c:v>
                </c:pt>
                <c:pt idx="66">
                  <c:v>164.08871424</c:v>
                </c:pt>
                <c:pt idx="67">
                  <c:v>164.08871424</c:v>
                </c:pt>
                <c:pt idx="68">
                  <c:v>164.08871424</c:v>
                </c:pt>
                <c:pt idx="69">
                  <c:v>164.08871424</c:v>
                </c:pt>
                <c:pt idx="70">
                  <c:v>164.08871424</c:v>
                </c:pt>
                <c:pt idx="71">
                  <c:v>164.08871424</c:v>
                </c:pt>
                <c:pt idx="72">
                  <c:v>164.08871424</c:v>
                </c:pt>
                <c:pt idx="73">
                  <c:v>164.08871424</c:v>
                </c:pt>
                <c:pt idx="74">
                  <c:v>164.08871424</c:v>
                </c:pt>
                <c:pt idx="75">
                  <c:v>164.08871424</c:v>
                </c:pt>
                <c:pt idx="76">
                  <c:v>164.08871424</c:v>
                </c:pt>
                <c:pt idx="77">
                  <c:v>189.38760192000004</c:v>
                </c:pt>
                <c:pt idx="78">
                  <c:v>189.38760192000004</c:v>
                </c:pt>
                <c:pt idx="79">
                  <c:v>189.38760192000004</c:v>
                </c:pt>
                <c:pt idx="80">
                  <c:v>189.38760192000004</c:v>
                </c:pt>
                <c:pt idx="81">
                  <c:v>189.38760192000004</c:v>
                </c:pt>
                <c:pt idx="82">
                  <c:v>189.38760192000004</c:v>
                </c:pt>
                <c:pt idx="83">
                  <c:v>189.38760192000004</c:v>
                </c:pt>
                <c:pt idx="84">
                  <c:v>189.38760192000004</c:v>
                </c:pt>
                <c:pt idx="85">
                  <c:v>189.38760192000004</c:v>
                </c:pt>
                <c:pt idx="86">
                  <c:v>189.38760192000004</c:v>
                </c:pt>
                <c:pt idx="87">
                  <c:v>189.38760192000004</c:v>
                </c:pt>
                <c:pt idx="88">
                  <c:v>189.38760192000004</c:v>
                </c:pt>
                <c:pt idx="89">
                  <c:v>189.38760192000004</c:v>
                </c:pt>
                <c:pt idx="90">
                  <c:v>189.38760192000004</c:v>
                </c:pt>
                <c:pt idx="91">
                  <c:v>189.38760192000004</c:v>
                </c:pt>
                <c:pt idx="92">
                  <c:v>189.38760192000004</c:v>
                </c:pt>
                <c:pt idx="93">
                  <c:v>189.38760192000004</c:v>
                </c:pt>
                <c:pt idx="94">
                  <c:v>189.38760192000004</c:v>
                </c:pt>
                <c:pt idx="95">
                  <c:v>189.38760192000004</c:v>
                </c:pt>
                <c:pt idx="96">
                  <c:v>189.38760192000004</c:v>
                </c:pt>
                <c:pt idx="97">
                  <c:v>204.43496832000002</c:v>
                </c:pt>
                <c:pt idx="98">
                  <c:v>204.43496832000002</c:v>
                </c:pt>
                <c:pt idx="99">
                  <c:v>204.43496832000002</c:v>
                </c:pt>
                <c:pt idx="100">
                  <c:v>204.43496832000002</c:v>
                </c:pt>
                <c:pt idx="101">
                  <c:v>204.43496832000002</c:v>
                </c:pt>
                <c:pt idx="102">
                  <c:v>204.43496832000002</c:v>
                </c:pt>
                <c:pt idx="103">
                  <c:v>204.43496832000002</c:v>
                </c:pt>
                <c:pt idx="104">
                  <c:v>204.43496832000002</c:v>
                </c:pt>
                <c:pt idx="105">
                  <c:v>204.43496832000002</c:v>
                </c:pt>
                <c:pt idx="106">
                  <c:v>204.43496832000002</c:v>
                </c:pt>
                <c:pt idx="107">
                  <c:v>204.43496832000002</c:v>
                </c:pt>
                <c:pt idx="108">
                  <c:v>204.43496832000002</c:v>
                </c:pt>
                <c:pt idx="109">
                  <c:v>204.43496832000002</c:v>
                </c:pt>
                <c:pt idx="110">
                  <c:v>204.43496832000002</c:v>
                </c:pt>
                <c:pt idx="111">
                  <c:v>204.43496832000002</c:v>
                </c:pt>
                <c:pt idx="112">
                  <c:v>204.43496832000002</c:v>
                </c:pt>
                <c:pt idx="113">
                  <c:v>204.43496832000002</c:v>
                </c:pt>
                <c:pt idx="114">
                  <c:v>204.43496832000002</c:v>
                </c:pt>
                <c:pt idx="115">
                  <c:v>204.43496832000002</c:v>
                </c:pt>
                <c:pt idx="116">
                  <c:v>227.62561536000001</c:v>
                </c:pt>
                <c:pt idx="117">
                  <c:v>272.47803264000004</c:v>
                </c:pt>
                <c:pt idx="118">
                  <c:v>295.82961408</c:v>
                </c:pt>
                <c:pt idx="119">
                  <c:v>295.82961408</c:v>
                </c:pt>
                <c:pt idx="120">
                  <c:v>298.74252672</c:v>
                </c:pt>
                <c:pt idx="121">
                  <c:v>298.74252672</c:v>
                </c:pt>
                <c:pt idx="122">
                  <c:v>298.74252672</c:v>
                </c:pt>
                <c:pt idx="123">
                  <c:v>298.74252672</c:v>
                </c:pt>
                <c:pt idx="124">
                  <c:v>298.74252672</c:v>
                </c:pt>
                <c:pt idx="125">
                  <c:v>298.74252672</c:v>
                </c:pt>
                <c:pt idx="126">
                  <c:v>298.74252672</c:v>
                </c:pt>
                <c:pt idx="127">
                  <c:v>298.74252672</c:v>
                </c:pt>
                <c:pt idx="128">
                  <c:v>298.74252672</c:v>
                </c:pt>
                <c:pt idx="129">
                  <c:v>298.74252672</c:v>
                </c:pt>
                <c:pt idx="130">
                  <c:v>298.74252672</c:v>
                </c:pt>
                <c:pt idx="131">
                  <c:v>298.74252672</c:v>
                </c:pt>
                <c:pt idx="132">
                  <c:v>298.74252672</c:v>
                </c:pt>
                <c:pt idx="133">
                  <c:v>298.74252672</c:v>
                </c:pt>
                <c:pt idx="134">
                  <c:v>298.74252672</c:v>
                </c:pt>
                <c:pt idx="135">
                  <c:v>298.74252672</c:v>
                </c:pt>
                <c:pt idx="136">
                  <c:v>298.74252672</c:v>
                </c:pt>
                <c:pt idx="137">
                  <c:v>298.74252672</c:v>
                </c:pt>
                <c:pt idx="138">
                  <c:v>298.74252672</c:v>
                </c:pt>
                <c:pt idx="139">
                  <c:v>298.74252672</c:v>
                </c:pt>
                <c:pt idx="140">
                  <c:v>332.89280640000004</c:v>
                </c:pt>
                <c:pt idx="141">
                  <c:v>332.89280640000004</c:v>
                </c:pt>
                <c:pt idx="142">
                  <c:v>332.89280640000004</c:v>
                </c:pt>
                <c:pt idx="143">
                  <c:v>332.89280640000004</c:v>
                </c:pt>
                <c:pt idx="144">
                  <c:v>332.89280640000004</c:v>
                </c:pt>
                <c:pt idx="145">
                  <c:v>332.89280640000004</c:v>
                </c:pt>
                <c:pt idx="146">
                  <c:v>332.89280640000004</c:v>
                </c:pt>
                <c:pt idx="147">
                  <c:v>332.89280640000004</c:v>
                </c:pt>
                <c:pt idx="148">
                  <c:v>332.89280640000004</c:v>
                </c:pt>
                <c:pt idx="149">
                  <c:v>332.89280640000004</c:v>
                </c:pt>
                <c:pt idx="150">
                  <c:v>332.89280640000004</c:v>
                </c:pt>
                <c:pt idx="151">
                  <c:v>332.89280640000004</c:v>
                </c:pt>
                <c:pt idx="152">
                  <c:v>332.89280640000004</c:v>
                </c:pt>
                <c:pt idx="153">
                  <c:v>332.89280640000004</c:v>
                </c:pt>
                <c:pt idx="154">
                  <c:v>332.89280640000004</c:v>
                </c:pt>
                <c:pt idx="155">
                  <c:v>332.89280640000004</c:v>
                </c:pt>
                <c:pt idx="156">
                  <c:v>332.89280640000004</c:v>
                </c:pt>
                <c:pt idx="157">
                  <c:v>332.89280640000004</c:v>
                </c:pt>
                <c:pt idx="158">
                  <c:v>332.89280640000004</c:v>
                </c:pt>
                <c:pt idx="159">
                  <c:v>345.71927808000004</c:v>
                </c:pt>
                <c:pt idx="160">
                  <c:v>345.71927808000004</c:v>
                </c:pt>
                <c:pt idx="161">
                  <c:v>345.71927808000004</c:v>
                </c:pt>
                <c:pt idx="162">
                  <c:v>345.71927808000004</c:v>
                </c:pt>
                <c:pt idx="163">
                  <c:v>345.71927808000004</c:v>
                </c:pt>
                <c:pt idx="164">
                  <c:v>345.71927808000004</c:v>
                </c:pt>
                <c:pt idx="165">
                  <c:v>345.71927808000004</c:v>
                </c:pt>
                <c:pt idx="166">
                  <c:v>345.71927808000004</c:v>
                </c:pt>
                <c:pt idx="167">
                  <c:v>345.71927808000004</c:v>
                </c:pt>
                <c:pt idx="168">
                  <c:v>345.71927808000004</c:v>
                </c:pt>
                <c:pt idx="169">
                  <c:v>345.71927808000004</c:v>
                </c:pt>
                <c:pt idx="170">
                  <c:v>345.71927808000004</c:v>
                </c:pt>
                <c:pt idx="171">
                  <c:v>345.71927808000004</c:v>
                </c:pt>
                <c:pt idx="172">
                  <c:v>345.71927808000004</c:v>
                </c:pt>
                <c:pt idx="173">
                  <c:v>345.71927808000004</c:v>
                </c:pt>
                <c:pt idx="174">
                  <c:v>345.71927808000004</c:v>
                </c:pt>
                <c:pt idx="175">
                  <c:v>345.71927808000004</c:v>
                </c:pt>
                <c:pt idx="176">
                  <c:v>345.71927808000004</c:v>
                </c:pt>
                <c:pt idx="177">
                  <c:v>345.71927808000004</c:v>
                </c:pt>
                <c:pt idx="178">
                  <c:v>345.71927808000004</c:v>
                </c:pt>
                <c:pt idx="179">
                  <c:v>345.79974528000002</c:v>
                </c:pt>
                <c:pt idx="180">
                  <c:v>348.22985471999999</c:v>
                </c:pt>
                <c:pt idx="181">
                  <c:v>348.22985471999999</c:v>
                </c:pt>
                <c:pt idx="182">
                  <c:v>348.22985471999999</c:v>
                </c:pt>
                <c:pt idx="183">
                  <c:v>348.22985471999999</c:v>
                </c:pt>
                <c:pt idx="184">
                  <c:v>348.22985471999999</c:v>
                </c:pt>
                <c:pt idx="185">
                  <c:v>348.22985471999999</c:v>
                </c:pt>
                <c:pt idx="186">
                  <c:v>377.05320576000003</c:v>
                </c:pt>
                <c:pt idx="187">
                  <c:v>377.05320576000003</c:v>
                </c:pt>
                <c:pt idx="188">
                  <c:v>377.05320576000003</c:v>
                </c:pt>
                <c:pt idx="189">
                  <c:v>377.05320576000003</c:v>
                </c:pt>
                <c:pt idx="190">
                  <c:v>377.05320576000003</c:v>
                </c:pt>
                <c:pt idx="191">
                  <c:v>377.05320576000003</c:v>
                </c:pt>
                <c:pt idx="192">
                  <c:v>377.05320576000003</c:v>
                </c:pt>
                <c:pt idx="193">
                  <c:v>377.05320576000003</c:v>
                </c:pt>
                <c:pt idx="194">
                  <c:v>377.05320576000003</c:v>
                </c:pt>
                <c:pt idx="195">
                  <c:v>377.05320576000003</c:v>
                </c:pt>
                <c:pt idx="196">
                  <c:v>377.05320576000003</c:v>
                </c:pt>
                <c:pt idx="197">
                  <c:v>377.05320576000003</c:v>
                </c:pt>
                <c:pt idx="198">
                  <c:v>377.05320576000003</c:v>
                </c:pt>
                <c:pt idx="199">
                  <c:v>377.05320576000003</c:v>
                </c:pt>
                <c:pt idx="200">
                  <c:v>377.05320576000003</c:v>
                </c:pt>
                <c:pt idx="201">
                  <c:v>377.05320576000003</c:v>
                </c:pt>
                <c:pt idx="202">
                  <c:v>377.05320576000003</c:v>
                </c:pt>
                <c:pt idx="203">
                  <c:v>377.05320576000003</c:v>
                </c:pt>
                <c:pt idx="204">
                  <c:v>377.05320576000003</c:v>
                </c:pt>
                <c:pt idx="205">
                  <c:v>377.05320576000003</c:v>
                </c:pt>
                <c:pt idx="206">
                  <c:v>377.05320576000003</c:v>
                </c:pt>
                <c:pt idx="207">
                  <c:v>377.05320576000003</c:v>
                </c:pt>
                <c:pt idx="208">
                  <c:v>377.58428928000001</c:v>
                </c:pt>
                <c:pt idx="209">
                  <c:v>421.39063296</c:v>
                </c:pt>
                <c:pt idx="210">
                  <c:v>421.48719360000001</c:v>
                </c:pt>
                <c:pt idx="211">
                  <c:v>421.48719360000001</c:v>
                </c:pt>
                <c:pt idx="212">
                  <c:v>421.48719360000001</c:v>
                </c:pt>
                <c:pt idx="213">
                  <c:v>421.48719360000001</c:v>
                </c:pt>
                <c:pt idx="214">
                  <c:v>421.48719360000001</c:v>
                </c:pt>
                <c:pt idx="215">
                  <c:v>421.48719360000001</c:v>
                </c:pt>
                <c:pt idx="216">
                  <c:v>421.48719360000001</c:v>
                </c:pt>
                <c:pt idx="217">
                  <c:v>421.48719360000001</c:v>
                </c:pt>
                <c:pt idx="218">
                  <c:v>421.48719360000001</c:v>
                </c:pt>
                <c:pt idx="219">
                  <c:v>421.48719360000001</c:v>
                </c:pt>
                <c:pt idx="220">
                  <c:v>421.48719360000001</c:v>
                </c:pt>
                <c:pt idx="221">
                  <c:v>421.48719360000001</c:v>
                </c:pt>
                <c:pt idx="222">
                  <c:v>421.48719360000001</c:v>
                </c:pt>
                <c:pt idx="223">
                  <c:v>421.48719360000001</c:v>
                </c:pt>
                <c:pt idx="224">
                  <c:v>421.48719360000001</c:v>
                </c:pt>
                <c:pt idx="225">
                  <c:v>421.48719360000001</c:v>
                </c:pt>
                <c:pt idx="226">
                  <c:v>421.48719360000001</c:v>
                </c:pt>
                <c:pt idx="227">
                  <c:v>421.48719360000001</c:v>
                </c:pt>
                <c:pt idx="228">
                  <c:v>421.48719360000001</c:v>
                </c:pt>
                <c:pt idx="229">
                  <c:v>421.48719360000001</c:v>
                </c:pt>
                <c:pt idx="230">
                  <c:v>421.48719360000001</c:v>
                </c:pt>
                <c:pt idx="231">
                  <c:v>421.48719360000001</c:v>
                </c:pt>
                <c:pt idx="232">
                  <c:v>510.74141184000007</c:v>
                </c:pt>
              </c:numCache>
            </c:numRef>
          </c:xVal>
          <c:yVal>
            <c:numRef>
              <c:f>CationAnion!$BQ$7:$BQ$239</c:f>
              <c:numCache>
                <c:formatCode>General</c:formatCode>
                <c:ptCount val="233"/>
                <c:pt idx="0">
                  <c:v>1.0384637253482607</c:v>
                </c:pt>
                <c:pt idx="5">
                  <c:v>0.980827170420568</c:v>
                </c:pt>
                <c:pt idx="6">
                  <c:v>1.047279074333977</c:v>
                </c:pt>
                <c:pt idx="7">
                  <c:v>1.0416295024061473</c:v>
                </c:pt>
                <c:pt idx="8">
                  <c:v>1.1455106124177492</c:v>
                </c:pt>
                <c:pt idx="9">
                  <c:v>1.0271113474806315</c:v>
                </c:pt>
                <c:pt idx="10">
                  <c:v>1.2225589898144422</c:v>
                </c:pt>
                <c:pt idx="11">
                  <c:v>1.2069850513063967</c:v>
                </c:pt>
                <c:pt idx="12">
                  <c:v>1.2640143526528806</c:v>
                </c:pt>
                <c:pt idx="13">
                  <c:v>1.3312764376943285</c:v>
                </c:pt>
                <c:pt idx="14">
                  <c:v>0.82465677942267579</c:v>
                </c:pt>
                <c:pt idx="16">
                  <c:v>0.85357140723393421</c:v>
                </c:pt>
                <c:pt idx="17">
                  <c:v>0.90037075806022393</c:v>
                </c:pt>
                <c:pt idx="18">
                  <c:v>1.0930348633492131</c:v>
                </c:pt>
                <c:pt idx="19">
                  <c:v>1.1335995909511767</c:v>
                </c:pt>
                <c:pt idx="20">
                  <c:v>1.3027542430089232</c:v>
                </c:pt>
                <c:pt idx="21">
                  <c:v>1.2243696857025912</c:v>
                </c:pt>
                <c:pt idx="22">
                  <c:v>1.2456399985607005</c:v>
                </c:pt>
                <c:pt idx="23">
                  <c:v>0.89177438106651441</c:v>
                </c:pt>
                <c:pt idx="24">
                  <c:v>0.96590006378659743</c:v>
                </c:pt>
                <c:pt idx="25">
                  <c:v>0.93199901626775983</c:v>
                </c:pt>
                <c:pt idx="27">
                  <c:v>0.88307383265094952</c:v>
                </c:pt>
                <c:pt idx="28">
                  <c:v>0.80660237191761397</c:v>
                </c:pt>
                <c:pt idx="29">
                  <c:v>1.0142907666403829</c:v>
                </c:pt>
                <c:pt idx="35">
                  <c:v>0.81728063083866298</c:v>
                </c:pt>
                <c:pt idx="36">
                  <c:v>0.81874007025904072</c:v>
                </c:pt>
                <c:pt idx="37">
                  <c:v>0.77545411908316875</c:v>
                </c:pt>
                <c:pt idx="41">
                  <c:v>0.748187625017942</c:v>
                </c:pt>
                <c:pt idx="43">
                  <c:v>0.69589130430220225</c:v>
                </c:pt>
                <c:pt idx="46">
                  <c:v>0.79986046804741606</c:v>
                </c:pt>
                <c:pt idx="48">
                  <c:v>0.76899941749362644</c:v>
                </c:pt>
                <c:pt idx="51">
                  <c:v>0.73794597583781674</c:v>
                </c:pt>
                <c:pt idx="52">
                  <c:v>0.64118072155614136</c:v>
                </c:pt>
                <c:pt idx="56">
                  <c:v>0.84699046410627155</c:v>
                </c:pt>
                <c:pt idx="57">
                  <c:v>0.76333708029244352</c:v>
                </c:pt>
                <c:pt idx="58">
                  <c:v>0.78661505759639261</c:v>
                </c:pt>
                <c:pt idx="59">
                  <c:v>0.79951669055764407</c:v>
                </c:pt>
                <c:pt idx="60">
                  <c:v>0.7722112962155242</c:v>
                </c:pt>
                <c:pt idx="61">
                  <c:v>0.80107442827388753</c:v>
                </c:pt>
                <c:pt idx="62">
                  <c:v>0.78942855513991483</c:v>
                </c:pt>
                <c:pt idx="63">
                  <c:v>0.78864214146244671</c:v>
                </c:pt>
                <c:pt idx="64">
                  <c:v>0.87526549571683254</c:v>
                </c:pt>
                <c:pt idx="65">
                  <c:v>0.7915696900592859</c:v>
                </c:pt>
                <c:pt idx="66">
                  <c:v>0.78097366837145887</c:v>
                </c:pt>
                <c:pt idx="67">
                  <c:v>0.78960774068029904</c:v>
                </c:pt>
                <c:pt idx="68">
                  <c:v>0.78393148996408679</c:v>
                </c:pt>
                <c:pt idx="69">
                  <c:v>0.90013139601610337</c:v>
                </c:pt>
                <c:pt idx="70">
                  <c:v>0.81589279334301223</c:v>
                </c:pt>
                <c:pt idx="71">
                  <c:v>0.79273649894953135</c:v>
                </c:pt>
                <c:pt idx="72">
                  <c:v>0.77830517759556639</c:v>
                </c:pt>
                <c:pt idx="73">
                  <c:v>0.86596277099851104</c:v>
                </c:pt>
                <c:pt idx="74">
                  <c:v>0.79790795411319393</c:v>
                </c:pt>
                <c:pt idx="76">
                  <c:v>0.90164999909567112</c:v>
                </c:pt>
                <c:pt idx="77">
                  <c:v>0.81554190874901611</c:v>
                </c:pt>
                <c:pt idx="78">
                  <c:v>0.87248345017975226</c:v>
                </c:pt>
                <c:pt idx="79">
                  <c:v>0.89146451162662699</c:v>
                </c:pt>
                <c:pt idx="80">
                  <c:v>0.92712544663620666</c:v>
                </c:pt>
                <c:pt idx="81">
                  <c:v>0.8948500632845261</c:v>
                </c:pt>
                <c:pt idx="82">
                  <c:v>0.95494670427898698</c:v>
                </c:pt>
                <c:pt idx="83">
                  <c:v>0.88108610227240747</c:v>
                </c:pt>
                <c:pt idx="84">
                  <c:v>0.90484467891490916</c:v>
                </c:pt>
                <c:pt idx="85">
                  <c:v>0.81724034515359323</c:v>
                </c:pt>
                <c:pt idx="86">
                  <c:v>0.88375101673729084</c:v>
                </c:pt>
                <c:pt idx="87">
                  <c:v>0.90610778247871682</c:v>
                </c:pt>
                <c:pt idx="88">
                  <c:v>0.89572787709123813</c:v>
                </c:pt>
                <c:pt idx="89">
                  <c:v>0.94028382106106867</c:v>
                </c:pt>
                <c:pt idx="90">
                  <c:v>0.89282490442424767</c:v>
                </c:pt>
                <c:pt idx="91">
                  <c:v>0.95144363063502202</c:v>
                </c:pt>
                <c:pt idx="92">
                  <c:v>0.91457482555363656</c:v>
                </c:pt>
                <c:pt idx="93">
                  <c:v>0.88875128851943264</c:v>
                </c:pt>
                <c:pt idx="94">
                  <c:v>0.9306035699386157</c:v>
                </c:pt>
                <c:pt idx="96">
                  <c:v>0.88557844475313774</c:v>
                </c:pt>
                <c:pt idx="97">
                  <c:v>0.91654612789667222</c:v>
                </c:pt>
                <c:pt idx="98">
                  <c:v>0.8610453794971189</c:v>
                </c:pt>
                <c:pt idx="99">
                  <c:v>0.85898411868993507</c:v>
                </c:pt>
                <c:pt idx="100">
                  <c:v>0.87937397367341874</c:v>
                </c:pt>
                <c:pt idx="101">
                  <c:v>0.91059061956241238</c:v>
                </c:pt>
                <c:pt idx="102">
                  <c:v>0.85303995247138253</c:v>
                </c:pt>
                <c:pt idx="103">
                  <c:v>0.89460435671261229</c:v>
                </c:pt>
                <c:pt idx="104">
                  <c:v>0.85573262819506213</c:v>
                </c:pt>
                <c:pt idx="105">
                  <c:v>0.82561130989716136</c:v>
                </c:pt>
                <c:pt idx="106">
                  <c:v>0.84084255467200764</c:v>
                </c:pt>
                <c:pt idx="107">
                  <c:v>0.86686712967745549</c:v>
                </c:pt>
                <c:pt idx="108">
                  <c:v>0.85159342160360052</c:v>
                </c:pt>
                <c:pt idx="109">
                  <c:v>0.87252761885317898</c:v>
                </c:pt>
                <c:pt idx="110">
                  <c:v>0.86947959822593335</c:v>
                </c:pt>
                <c:pt idx="111">
                  <c:v>0.86472987982654204</c:v>
                </c:pt>
                <c:pt idx="112">
                  <c:v>0.88740206573524816</c:v>
                </c:pt>
                <c:pt idx="113">
                  <c:v>0.87078606447653772</c:v>
                </c:pt>
                <c:pt idx="114">
                  <c:v>0.89938209224223697</c:v>
                </c:pt>
                <c:pt idx="115">
                  <c:v>0.93630129582719446</c:v>
                </c:pt>
                <c:pt idx="116">
                  <c:v>0.78273483414515166</c:v>
                </c:pt>
                <c:pt idx="117">
                  <c:v>0.73038565148334855</c:v>
                </c:pt>
                <c:pt idx="118">
                  <c:v>0.76372498079881879</c:v>
                </c:pt>
                <c:pt idx="119">
                  <c:v>0.78435534169187648</c:v>
                </c:pt>
                <c:pt idx="120">
                  <c:v>0.69863847227788023</c:v>
                </c:pt>
                <c:pt idx="121">
                  <c:v>0.70417431988935342</c:v>
                </c:pt>
                <c:pt idx="122">
                  <c:v>0.69024063262692936</c:v>
                </c:pt>
                <c:pt idx="123">
                  <c:v>0.7177805827257715</c:v>
                </c:pt>
                <c:pt idx="124">
                  <c:v>0.70444750942673839</c:v>
                </c:pt>
                <c:pt idx="125">
                  <c:v>0.69840210078689557</c:v>
                </c:pt>
                <c:pt idx="126">
                  <c:v>0.72621821766552674</c:v>
                </c:pt>
                <c:pt idx="127">
                  <c:v>0.79558347940434215</c:v>
                </c:pt>
                <c:pt idx="128">
                  <c:v>0.75139120181633501</c:v>
                </c:pt>
                <c:pt idx="129">
                  <c:v>0.78017011863617258</c:v>
                </c:pt>
                <c:pt idx="130">
                  <c:v>0.7887303717950902</c:v>
                </c:pt>
                <c:pt idx="131">
                  <c:v>0.76551745564873663</c:v>
                </c:pt>
                <c:pt idx="132">
                  <c:v>0.79648713503919677</c:v>
                </c:pt>
                <c:pt idx="133">
                  <c:v>0.77489563825187602</c:v>
                </c:pt>
                <c:pt idx="134">
                  <c:v>0.77465006309024387</c:v>
                </c:pt>
                <c:pt idx="135">
                  <c:v>0.79165657378132714</c:v>
                </c:pt>
                <c:pt idx="136">
                  <c:v>0.79519063584300143</c:v>
                </c:pt>
                <c:pt idx="137">
                  <c:v>0.78925243642902199</c:v>
                </c:pt>
                <c:pt idx="138">
                  <c:v>0.74242108716489985</c:v>
                </c:pt>
                <c:pt idx="139">
                  <c:v>0.78521558590177698</c:v>
                </c:pt>
                <c:pt idx="140">
                  <c:v>0.85546767852148931</c:v>
                </c:pt>
                <c:pt idx="141">
                  <c:v>0.89196778179820102</c:v>
                </c:pt>
                <c:pt idx="142">
                  <c:v>0.86923130547129435</c:v>
                </c:pt>
                <c:pt idx="143">
                  <c:v>0.8939726834163475</c:v>
                </c:pt>
                <c:pt idx="144">
                  <c:v>0.84551321803598001</c:v>
                </c:pt>
                <c:pt idx="145">
                  <c:v>0.87703203237100569</c:v>
                </c:pt>
                <c:pt idx="146">
                  <c:v>0.91749426219051944</c:v>
                </c:pt>
                <c:pt idx="147">
                  <c:v>0.88352186594467497</c:v>
                </c:pt>
                <c:pt idx="148">
                  <c:v>0.91682785165719005</c:v>
                </c:pt>
                <c:pt idx="149">
                  <c:v>0.88503281510823595</c:v>
                </c:pt>
                <c:pt idx="150">
                  <c:v>0.86130422917041738</c:v>
                </c:pt>
                <c:pt idx="151">
                  <c:v>0.90805761145406838</c:v>
                </c:pt>
                <c:pt idx="152">
                  <c:v>0.93442762382978573</c:v>
                </c:pt>
                <c:pt idx="153">
                  <c:v>0.94051034859933036</c:v>
                </c:pt>
                <c:pt idx="154">
                  <c:v>0.90815312280374583</c:v>
                </c:pt>
                <c:pt idx="155">
                  <c:v>0.88343545723931538</c:v>
                </c:pt>
                <c:pt idx="156">
                  <c:v>1.065013155299029</c:v>
                </c:pt>
                <c:pt idx="157">
                  <c:v>0.93639289972624773</c:v>
                </c:pt>
                <c:pt idx="158">
                  <c:v>0.95729443604855635</c:v>
                </c:pt>
                <c:pt idx="159">
                  <c:v>0.67430103674221142</c:v>
                </c:pt>
                <c:pt idx="160">
                  <c:v>0.7034318370761008</c:v>
                </c:pt>
                <c:pt idx="161">
                  <c:v>0.69956440177965595</c:v>
                </c:pt>
                <c:pt idx="162">
                  <c:v>0.70478129626398867</c:v>
                </c:pt>
                <c:pt idx="163">
                  <c:v>0.68449079437204885</c:v>
                </c:pt>
                <c:pt idx="164">
                  <c:v>0.71823550131131264</c:v>
                </c:pt>
                <c:pt idx="165">
                  <c:v>0.75349327013060829</c:v>
                </c:pt>
                <c:pt idx="166">
                  <c:v>0.78859847434384223</c:v>
                </c:pt>
                <c:pt idx="167">
                  <c:v>0.7829066284844316</c:v>
                </c:pt>
                <c:pt idx="168">
                  <c:v>0.76355049849627199</c:v>
                </c:pt>
                <c:pt idx="169">
                  <c:v>0.79935915144150949</c:v>
                </c:pt>
                <c:pt idx="170">
                  <c:v>0.79961793141467463</c:v>
                </c:pt>
                <c:pt idx="171">
                  <c:v>0.82088554906666555</c:v>
                </c:pt>
                <c:pt idx="172">
                  <c:v>0.81675337877751286</c:v>
                </c:pt>
                <c:pt idx="173">
                  <c:v>0.80851366841948302</c:v>
                </c:pt>
                <c:pt idx="174">
                  <c:v>0.79294515323701142</c:v>
                </c:pt>
                <c:pt idx="175">
                  <c:v>0.81736763820447855</c:v>
                </c:pt>
                <c:pt idx="176">
                  <c:v>0.75094226682713316</c:v>
                </c:pt>
                <c:pt idx="177">
                  <c:v>0.83033863221651527</c:v>
                </c:pt>
                <c:pt idx="178">
                  <c:v>0.82109474474700028</c:v>
                </c:pt>
                <c:pt idx="180">
                  <c:v>0.83876762321953746</c:v>
                </c:pt>
                <c:pt idx="181">
                  <c:v>0.83798190972082554</c:v>
                </c:pt>
                <c:pt idx="182">
                  <c:v>0.88310555781661404</c:v>
                </c:pt>
                <c:pt idx="183">
                  <c:v>0.90816133493917772</c:v>
                </c:pt>
                <c:pt idx="184">
                  <c:v>0.88394931985814829</c:v>
                </c:pt>
                <c:pt idx="185">
                  <c:v>0.88112789145480364</c:v>
                </c:pt>
                <c:pt idx="186">
                  <c:v>0.68981747841262886</c:v>
                </c:pt>
                <c:pt idx="187">
                  <c:v>0.68395566514048978</c:v>
                </c:pt>
                <c:pt idx="188">
                  <c:v>0.68087688354561338</c:v>
                </c:pt>
                <c:pt idx="189">
                  <c:v>0.7122965323080821</c:v>
                </c:pt>
                <c:pt idx="190">
                  <c:v>0.70404551562204898</c:v>
                </c:pt>
                <c:pt idx="191">
                  <c:v>0.69259416350616143</c:v>
                </c:pt>
                <c:pt idx="192">
                  <c:v>0.70417347021784316</c:v>
                </c:pt>
                <c:pt idx="193">
                  <c:v>0.74570267525823442</c:v>
                </c:pt>
                <c:pt idx="194">
                  <c:v>0.7578011167611185</c:v>
                </c:pt>
                <c:pt idx="195">
                  <c:v>0.76187772751026483</c:v>
                </c:pt>
                <c:pt idx="196">
                  <c:v>0.76977253418993818</c:v>
                </c:pt>
                <c:pt idx="197">
                  <c:v>0.79406405239142841</c:v>
                </c:pt>
                <c:pt idx="198">
                  <c:v>0.81420390363259898</c:v>
                </c:pt>
                <c:pt idx="199">
                  <c:v>0.81845804303542935</c:v>
                </c:pt>
                <c:pt idx="200">
                  <c:v>0.83718379645220242</c:v>
                </c:pt>
                <c:pt idx="201">
                  <c:v>0.81792155257450982</c:v>
                </c:pt>
                <c:pt idx="202">
                  <c:v>0.77208153964860371</c:v>
                </c:pt>
                <c:pt idx="203">
                  <c:v>0.8213746376428267</c:v>
                </c:pt>
                <c:pt idx="204">
                  <c:v>0.81472183512627061</c:v>
                </c:pt>
                <c:pt idx="205">
                  <c:v>0.81623414205047162</c:v>
                </c:pt>
                <c:pt idx="206">
                  <c:v>0.758395194654227</c:v>
                </c:pt>
                <c:pt idx="207">
                  <c:v>0.8050583464732306</c:v>
                </c:pt>
                <c:pt idx="210">
                  <c:v>0.67876998646811226</c:v>
                </c:pt>
                <c:pt idx="211">
                  <c:v>0.69636562367586163</c:v>
                </c:pt>
                <c:pt idx="212">
                  <c:v>0.70212499714335874</c:v>
                </c:pt>
                <c:pt idx="213">
                  <c:v>0.69826997942685731</c:v>
                </c:pt>
                <c:pt idx="214">
                  <c:v>0.68431545432177165</c:v>
                </c:pt>
                <c:pt idx="215">
                  <c:v>0.69766926834610499</c:v>
                </c:pt>
                <c:pt idx="216">
                  <c:v>0.7146681266797964</c:v>
                </c:pt>
                <c:pt idx="217">
                  <c:v>0.76813146114980346</c:v>
                </c:pt>
                <c:pt idx="218">
                  <c:v>0.75373792702926601</c:v>
                </c:pt>
                <c:pt idx="219">
                  <c:v>0.79177130346169755</c:v>
                </c:pt>
                <c:pt idx="220">
                  <c:v>0.77964333919934503</c:v>
                </c:pt>
                <c:pt idx="221">
                  <c:v>0.78456183198022766</c:v>
                </c:pt>
                <c:pt idx="222">
                  <c:v>0.82809499834182576</c:v>
                </c:pt>
                <c:pt idx="223">
                  <c:v>0.81359663069590804</c:v>
                </c:pt>
                <c:pt idx="224">
                  <c:v>0.84685222870230248</c:v>
                </c:pt>
                <c:pt idx="225">
                  <c:v>0.66891508612437967</c:v>
                </c:pt>
                <c:pt idx="226">
                  <c:v>0.80034118737384097</c:v>
                </c:pt>
                <c:pt idx="227">
                  <c:v>0.80784193122688153</c:v>
                </c:pt>
                <c:pt idx="228">
                  <c:v>0.82380090615909252</c:v>
                </c:pt>
                <c:pt idx="229">
                  <c:v>0.77220650771551869</c:v>
                </c:pt>
                <c:pt idx="230">
                  <c:v>0.870170985779531</c:v>
                </c:pt>
                <c:pt idx="231">
                  <c:v>0.80552283457495577</c:v>
                </c:pt>
                <c:pt idx="232">
                  <c:v>0.75275911965324027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3D-466B-9AA8-C4047E5186A4}"/>
            </c:ext>
          </c:extLst>
        </c:ser>
        <c:ser>
          <c:idx val="1"/>
          <c:order val="1"/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CationAnion!$CB$12:$CB$13</c:f>
              <c:numCache>
                <c:formatCode>General</c:formatCode>
                <c:ptCount val="2"/>
                <c:pt idx="0">
                  <c:v>0</c:v>
                </c:pt>
                <c:pt idx="1">
                  <c:v>600</c:v>
                </c:pt>
              </c:numCache>
            </c:numRef>
          </c:xVal>
          <c:yVal>
            <c:numRef>
              <c:f>CationAnion!$CC$12:$CC$13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3D-466B-9AA8-C4047E518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721584"/>
        <c:axId val="281721976"/>
      </c:scatterChart>
      <c:valAx>
        <c:axId val="281721584"/>
        <c:scaling>
          <c:orientation val="minMax"/>
          <c:max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</a:t>
                </a:r>
                <a:r>
                  <a:rPr lang="en-US" baseline="0"/>
                  <a:t> (km)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21976"/>
        <c:crosses val="autoZero"/>
        <c:crossBetween val="midCat"/>
      </c:valAx>
      <c:valAx>
        <c:axId val="281721976"/>
        <c:scaling>
          <c:orientation val="minMax"/>
          <c:max val="1.5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Cation/Anion</a:t>
                </a:r>
                <a:r>
                  <a:rPr lang="en-US" baseline="0"/>
                  <a:t> (Eq/Eq)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21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461314618281411"/>
                  <c:y val="9.07391330591047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CationAnion!$BP$7:$BP$239</c:f>
              <c:numCache>
                <c:formatCode>General</c:formatCode>
                <c:ptCount val="233"/>
                <c:pt idx="0">
                  <c:v>32.615457671595529</c:v>
                </c:pt>
                <c:pt idx="5">
                  <c:v>30.249043081142467</c:v>
                </c:pt>
                <c:pt idx="6">
                  <c:v>11.301102116936727</c:v>
                </c:pt>
                <c:pt idx="7">
                  <c:v>11.313853544312577</c:v>
                </c:pt>
                <c:pt idx="8">
                  <c:v>2.0027711814358691</c:v>
                </c:pt>
                <c:pt idx="9">
                  <c:v>8.5197447961980348</c:v>
                </c:pt>
                <c:pt idx="10">
                  <c:v>7.4993121384713177</c:v>
                </c:pt>
                <c:pt idx="11">
                  <c:v>11.21996501890453</c:v>
                </c:pt>
                <c:pt idx="12">
                  <c:v>11.043942807279008</c:v>
                </c:pt>
                <c:pt idx="13">
                  <c:v>11.581472069164663</c:v>
                </c:pt>
                <c:pt idx="14">
                  <c:v>2.656546525082907</c:v>
                </c:pt>
                <c:pt idx="16">
                  <c:v>2.6649406293071403</c:v>
                </c:pt>
                <c:pt idx="17">
                  <c:v>1.2918480326083441</c:v>
                </c:pt>
                <c:pt idx="18">
                  <c:v>3.7552350100183589</c:v>
                </c:pt>
                <c:pt idx="19">
                  <c:v>4.1820405740555717</c:v>
                </c:pt>
                <c:pt idx="20">
                  <c:v>4.0867735066917339</c:v>
                </c:pt>
                <c:pt idx="21">
                  <c:v>5.5650181870381061</c:v>
                </c:pt>
                <c:pt idx="22">
                  <c:v>5.9811896499739765</c:v>
                </c:pt>
                <c:pt idx="23">
                  <c:v>3.8753575727870619</c:v>
                </c:pt>
                <c:pt idx="24">
                  <c:v>3.7932557850232675</c:v>
                </c:pt>
                <c:pt idx="25">
                  <c:v>2.3275282263131811</c:v>
                </c:pt>
                <c:pt idx="27">
                  <c:v>2.8810801298254058</c:v>
                </c:pt>
                <c:pt idx="28">
                  <c:v>2.7790102565980899</c:v>
                </c:pt>
                <c:pt idx="29">
                  <c:v>2.7792927515482968</c:v>
                </c:pt>
                <c:pt idx="35">
                  <c:v>2.6720205283845786</c:v>
                </c:pt>
                <c:pt idx="36">
                  <c:v>2.6044640629940581</c:v>
                </c:pt>
                <c:pt idx="37">
                  <c:v>2.4847783808154933</c:v>
                </c:pt>
                <c:pt idx="41">
                  <c:v>5.016521576069799</c:v>
                </c:pt>
                <c:pt idx="43">
                  <c:v>3.3146754528391371</c:v>
                </c:pt>
                <c:pt idx="46">
                  <c:v>4.7626684538680273</c:v>
                </c:pt>
                <c:pt idx="48">
                  <c:v>5.0245729420406153</c:v>
                </c:pt>
                <c:pt idx="51">
                  <c:v>5.061519468761559</c:v>
                </c:pt>
                <c:pt idx="52">
                  <c:v>5.2874470585798905</c:v>
                </c:pt>
                <c:pt idx="56">
                  <c:v>3.7406525828506827</c:v>
                </c:pt>
                <c:pt idx="57">
                  <c:v>3.5564443624150455</c:v>
                </c:pt>
                <c:pt idx="58">
                  <c:v>3.5305734221768073</c:v>
                </c:pt>
                <c:pt idx="59">
                  <c:v>3.4494128617135145</c:v>
                </c:pt>
                <c:pt idx="60">
                  <c:v>3.6678140584775294</c:v>
                </c:pt>
                <c:pt idx="61">
                  <c:v>3.5574470007379735</c:v>
                </c:pt>
                <c:pt idx="62">
                  <c:v>3.5470309412058136</c:v>
                </c:pt>
                <c:pt idx="63">
                  <c:v>3.6555739905596019</c:v>
                </c:pt>
                <c:pt idx="64">
                  <c:v>3.5481063888774615</c:v>
                </c:pt>
                <c:pt idx="65">
                  <c:v>3.4800677904051502</c:v>
                </c:pt>
                <c:pt idx="66">
                  <c:v>3.6380046191845872</c:v>
                </c:pt>
                <c:pt idx="67">
                  <c:v>3.5464279991891345</c:v>
                </c:pt>
                <c:pt idx="68">
                  <c:v>3.7043284232942106</c:v>
                </c:pt>
                <c:pt idx="69">
                  <c:v>3.4148194339671747</c:v>
                </c:pt>
                <c:pt idx="70">
                  <c:v>3.3983983196125283</c:v>
                </c:pt>
                <c:pt idx="71">
                  <c:v>3.6133183406410776</c:v>
                </c:pt>
                <c:pt idx="72">
                  <c:v>3.7624962772380521</c:v>
                </c:pt>
                <c:pt idx="73">
                  <c:v>3.6807904017710698</c:v>
                </c:pt>
                <c:pt idx="74">
                  <c:v>3.6457608730441207</c:v>
                </c:pt>
                <c:pt idx="76">
                  <c:v>3.6237715599593101</c:v>
                </c:pt>
                <c:pt idx="77">
                  <c:v>3.0753721053225131</c:v>
                </c:pt>
                <c:pt idx="78">
                  <c:v>3.9528756384205321</c:v>
                </c:pt>
                <c:pt idx="79">
                  <c:v>3.8887027296542045</c:v>
                </c:pt>
                <c:pt idx="80">
                  <c:v>3.6155420453330946</c:v>
                </c:pt>
                <c:pt idx="81">
                  <c:v>3.8634135090940158</c:v>
                </c:pt>
                <c:pt idx="82">
                  <c:v>3.4910503872796292</c:v>
                </c:pt>
                <c:pt idx="83">
                  <c:v>3.9527816067331822</c:v>
                </c:pt>
                <c:pt idx="84">
                  <c:v>3.7707250367525553</c:v>
                </c:pt>
                <c:pt idx="85">
                  <c:v>4.3509276771013559</c:v>
                </c:pt>
                <c:pt idx="86">
                  <c:v>3.9692239434264582</c:v>
                </c:pt>
                <c:pt idx="87">
                  <c:v>3.7636445342584204</c:v>
                </c:pt>
                <c:pt idx="88">
                  <c:v>3.9539510860921805</c:v>
                </c:pt>
                <c:pt idx="89">
                  <c:v>3.6402647285509642</c:v>
                </c:pt>
                <c:pt idx="90">
                  <c:v>3.9204695106918486</c:v>
                </c:pt>
                <c:pt idx="91">
                  <c:v>3.769613184406547</c:v>
                </c:pt>
                <c:pt idx="92">
                  <c:v>3.8388000398992266</c:v>
                </c:pt>
                <c:pt idx="93">
                  <c:v>3.9955522069839349</c:v>
                </c:pt>
                <c:pt idx="94">
                  <c:v>4.1689075117950898</c:v>
                </c:pt>
                <c:pt idx="96">
                  <c:v>4.1536710591351724</c:v>
                </c:pt>
                <c:pt idx="97">
                  <c:v>2.8393491950616796</c:v>
                </c:pt>
                <c:pt idx="98">
                  <c:v>2.8450540754891627</c:v>
                </c:pt>
                <c:pt idx="99">
                  <c:v>2.9485315911065073</c:v>
                </c:pt>
                <c:pt idx="100">
                  <c:v>2.7996351997925788</c:v>
                </c:pt>
                <c:pt idx="101">
                  <c:v>2.8806501415584309</c:v>
                </c:pt>
                <c:pt idx="102">
                  <c:v>2.9732178696500164</c:v>
                </c:pt>
                <c:pt idx="103">
                  <c:v>2.9414510886123719</c:v>
                </c:pt>
                <c:pt idx="104">
                  <c:v>3.1975513118877972</c:v>
                </c:pt>
                <c:pt idx="105">
                  <c:v>3.4377393311379056</c:v>
                </c:pt>
                <c:pt idx="106">
                  <c:v>3.370267270007913</c:v>
                </c:pt>
                <c:pt idx="107">
                  <c:v>3.2721038755119247</c:v>
                </c:pt>
                <c:pt idx="108">
                  <c:v>3.3538097509789067</c:v>
                </c:pt>
                <c:pt idx="109">
                  <c:v>3.2468874643004564</c:v>
                </c:pt>
                <c:pt idx="110">
                  <c:v>3.3050553182442974</c:v>
                </c:pt>
                <c:pt idx="111">
                  <c:v>3.3478411008307805</c:v>
                </c:pt>
                <c:pt idx="112">
                  <c:v>3.2803326350264279</c:v>
                </c:pt>
                <c:pt idx="113">
                  <c:v>3.2907850992329477</c:v>
                </c:pt>
                <c:pt idx="114">
                  <c:v>3.3538461556532666</c:v>
                </c:pt>
                <c:pt idx="115">
                  <c:v>3.1332984948875873</c:v>
                </c:pt>
                <c:pt idx="116">
                  <c:v>4.1675185982269598</c:v>
                </c:pt>
                <c:pt idx="117">
                  <c:v>4.6643939708566462</c:v>
                </c:pt>
                <c:pt idx="118">
                  <c:v>4.4279262024300108</c:v>
                </c:pt>
                <c:pt idx="119">
                  <c:v>4.5418798232921329</c:v>
                </c:pt>
                <c:pt idx="120">
                  <c:v>2.5375485517862764</c:v>
                </c:pt>
                <c:pt idx="121">
                  <c:v>2.5925692637823419</c:v>
                </c:pt>
                <c:pt idx="122">
                  <c:v>2.6830271866001656</c:v>
                </c:pt>
                <c:pt idx="123">
                  <c:v>2.5397842435153204</c:v>
                </c:pt>
                <c:pt idx="124">
                  <c:v>3.1381543162074705</c:v>
                </c:pt>
                <c:pt idx="125">
                  <c:v>3.5535869131496827</c:v>
                </c:pt>
                <c:pt idx="126">
                  <c:v>4.0318290591257275</c:v>
                </c:pt>
                <c:pt idx="127">
                  <c:v>4.7299417279387477</c:v>
                </c:pt>
                <c:pt idx="128">
                  <c:v>5.1364583941554418</c:v>
                </c:pt>
                <c:pt idx="129">
                  <c:v>5.7588704096877779</c:v>
                </c:pt>
                <c:pt idx="130">
                  <c:v>5.7740060166068057</c:v>
                </c:pt>
                <c:pt idx="131">
                  <c:v>6.1680366850129342</c:v>
                </c:pt>
                <c:pt idx="132">
                  <c:v>6.045440214509112</c:v>
                </c:pt>
                <c:pt idx="133">
                  <c:v>6.3568666434439693</c:v>
                </c:pt>
                <c:pt idx="134">
                  <c:v>6.2837321436436113</c:v>
                </c:pt>
                <c:pt idx="135">
                  <c:v>6.2244391326680759</c:v>
                </c:pt>
                <c:pt idx="136">
                  <c:v>6.4482917359564764</c:v>
                </c:pt>
                <c:pt idx="137">
                  <c:v>6.4482159488465411</c:v>
                </c:pt>
                <c:pt idx="138">
                  <c:v>7.0573954757135331</c:v>
                </c:pt>
                <c:pt idx="139">
                  <c:v>6.7458076013917649</c:v>
                </c:pt>
                <c:pt idx="140">
                  <c:v>19.759653362309855</c:v>
                </c:pt>
                <c:pt idx="141">
                  <c:v>19.697534764633541</c:v>
                </c:pt>
                <c:pt idx="142">
                  <c:v>20.609152984996957</c:v>
                </c:pt>
                <c:pt idx="143">
                  <c:v>20.541227971477362</c:v>
                </c:pt>
                <c:pt idx="144">
                  <c:v>21.984748235221851</c:v>
                </c:pt>
                <c:pt idx="145">
                  <c:v>23.887364334510824</c:v>
                </c:pt>
                <c:pt idx="146">
                  <c:v>25.443583943236298</c:v>
                </c:pt>
                <c:pt idx="147">
                  <c:v>25.878719352350991</c:v>
                </c:pt>
                <c:pt idx="148">
                  <c:v>25.507262678216925</c:v>
                </c:pt>
                <c:pt idx="149">
                  <c:v>26.489230483740254</c:v>
                </c:pt>
                <c:pt idx="150">
                  <c:v>28.73099904194644</c:v>
                </c:pt>
                <c:pt idx="151">
                  <c:v>28.687566290803552</c:v>
                </c:pt>
                <c:pt idx="152">
                  <c:v>30.357703563511773</c:v>
                </c:pt>
                <c:pt idx="153">
                  <c:v>31.155598446025941</c:v>
                </c:pt>
                <c:pt idx="154">
                  <c:v>32.905861387256301</c:v>
                </c:pt>
                <c:pt idx="155">
                  <c:v>33.834261555263936</c:v>
                </c:pt>
                <c:pt idx="156">
                  <c:v>29.780090259538479</c:v>
                </c:pt>
                <c:pt idx="157">
                  <c:v>36.795063815545078</c:v>
                </c:pt>
                <c:pt idx="158">
                  <c:v>38.038367712946084</c:v>
                </c:pt>
                <c:pt idx="159">
                  <c:v>2.7248298456841371</c:v>
                </c:pt>
                <c:pt idx="160">
                  <c:v>2.599380990502417</c:v>
                </c:pt>
                <c:pt idx="161">
                  <c:v>2.6989039900647862</c:v>
                </c:pt>
                <c:pt idx="162">
                  <c:v>2.6890581557219089</c:v>
                </c:pt>
                <c:pt idx="163">
                  <c:v>3.2509978019215926</c:v>
                </c:pt>
                <c:pt idx="164">
                  <c:v>3.921079977711909</c:v>
                </c:pt>
                <c:pt idx="165">
                  <c:v>4.3413721679437698</c:v>
                </c:pt>
                <c:pt idx="166">
                  <c:v>5.5471862313117661</c:v>
                </c:pt>
                <c:pt idx="167">
                  <c:v>6.4359272717809217</c:v>
                </c:pt>
                <c:pt idx="168">
                  <c:v>6.6768725899220946</c:v>
                </c:pt>
                <c:pt idx="169">
                  <c:v>6.5037532081279297</c:v>
                </c:pt>
                <c:pt idx="170">
                  <c:v>6.4132012954448161</c:v>
                </c:pt>
                <c:pt idx="171">
                  <c:v>6.9709969385351664</c:v>
                </c:pt>
                <c:pt idx="172">
                  <c:v>6.9960810102167432</c:v>
                </c:pt>
                <c:pt idx="173">
                  <c:v>7.3297658275698288</c:v>
                </c:pt>
                <c:pt idx="174">
                  <c:v>7.5607148461898461</c:v>
                </c:pt>
                <c:pt idx="175">
                  <c:v>7.6082173775733253</c:v>
                </c:pt>
                <c:pt idx="176">
                  <c:v>8.6091470959078418</c:v>
                </c:pt>
                <c:pt idx="177">
                  <c:v>7.764795434997791</c:v>
                </c:pt>
                <c:pt idx="178">
                  <c:v>8.1928181879974229</c:v>
                </c:pt>
                <c:pt idx="180">
                  <c:v>13.45893842959604</c:v>
                </c:pt>
                <c:pt idx="181">
                  <c:v>25.660315717557577</c:v>
                </c:pt>
                <c:pt idx="182">
                  <c:v>29.943660284214328</c:v>
                </c:pt>
                <c:pt idx="183">
                  <c:v>25.572856795111136</c:v>
                </c:pt>
                <c:pt idx="184">
                  <c:v>35.915603801984041</c:v>
                </c:pt>
                <c:pt idx="185">
                  <c:v>33.873350978393951</c:v>
                </c:pt>
                <c:pt idx="186">
                  <c:v>2.5560157052102825</c:v>
                </c:pt>
                <c:pt idx="187">
                  <c:v>2.7368844738132476</c:v>
                </c:pt>
                <c:pt idx="188">
                  <c:v>2.722790405104023</c:v>
                </c:pt>
                <c:pt idx="189">
                  <c:v>2.6228350208455553</c:v>
                </c:pt>
                <c:pt idx="190">
                  <c:v>2.7184543961191223</c:v>
                </c:pt>
                <c:pt idx="191">
                  <c:v>3.2441260827158644</c:v>
                </c:pt>
                <c:pt idx="192">
                  <c:v>3.9583767065513924</c:v>
                </c:pt>
                <c:pt idx="193">
                  <c:v>4.4571616987286253</c:v>
                </c:pt>
                <c:pt idx="194">
                  <c:v>4.7442630957519363</c:v>
                </c:pt>
                <c:pt idx="195">
                  <c:v>5.5375021179429469</c:v>
                </c:pt>
                <c:pt idx="196">
                  <c:v>6.6341815194179841</c:v>
                </c:pt>
                <c:pt idx="197">
                  <c:v>6.2628666932799231</c:v>
                </c:pt>
                <c:pt idx="198">
                  <c:v>6.7936742270807216</c:v>
                </c:pt>
                <c:pt idx="199">
                  <c:v>6.7987520360473139</c:v>
                </c:pt>
                <c:pt idx="200">
                  <c:v>6.9501233978035577</c:v>
                </c:pt>
                <c:pt idx="201">
                  <c:v>7.166060860795608</c:v>
                </c:pt>
                <c:pt idx="202">
                  <c:v>7.9883834344839544</c:v>
                </c:pt>
                <c:pt idx="203">
                  <c:v>7.49664664728465</c:v>
                </c:pt>
                <c:pt idx="204">
                  <c:v>7.7403625623749601</c:v>
                </c:pt>
                <c:pt idx="205">
                  <c:v>7.817812928556763</c:v>
                </c:pt>
                <c:pt idx="206">
                  <c:v>8.6017898051530146</c:v>
                </c:pt>
                <c:pt idx="207">
                  <c:v>8.4639027171671071</c:v>
                </c:pt>
                <c:pt idx="210">
                  <c:v>2.7421631185294078</c:v>
                </c:pt>
                <c:pt idx="211">
                  <c:v>2.6405076944289712</c:v>
                </c:pt>
                <c:pt idx="212">
                  <c:v>2.6228640516803243</c:v>
                </c:pt>
                <c:pt idx="213">
                  <c:v>2.7205412561757418</c:v>
                </c:pt>
                <c:pt idx="214">
                  <c:v>3.2538371434210527</c:v>
                </c:pt>
                <c:pt idx="215">
                  <c:v>3.2528382085895244</c:v>
                </c:pt>
                <c:pt idx="216">
                  <c:v>4.1467437409780175</c:v>
                </c:pt>
                <c:pt idx="217">
                  <c:v>4.7710249517790508</c:v>
                </c:pt>
                <c:pt idx="218">
                  <c:v>4.8755994590790097</c:v>
                </c:pt>
                <c:pt idx="219">
                  <c:v>5.7993879126251437</c:v>
                </c:pt>
                <c:pt idx="220">
                  <c:v>6.227096662876046</c:v>
                </c:pt>
                <c:pt idx="221">
                  <c:v>6.4294414455814772</c:v>
                </c:pt>
                <c:pt idx="222">
                  <c:v>6.9281190483178721</c:v>
                </c:pt>
                <c:pt idx="223">
                  <c:v>7.0040330501347077</c:v>
                </c:pt>
                <c:pt idx="224">
                  <c:v>7.0714097861867327</c:v>
                </c:pt>
                <c:pt idx="225">
                  <c:v>9.1363496001853708</c:v>
                </c:pt>
                <c:pt idx="226">
                  <c:v>7.7342620183337276</c:v>
                </c:pt>
                <c:pt idx="227">
                  <c:v>7.8341577421439279</c:v>
                </c:pt>
                <c:pt idx="228">
                  <c:v>7.8122486582367481</c:v>
                </c:pt>
                <c:pt idx="229">
                  <c:v>8.4993780654397266</c:v>
                </c:pt>
                <c:pt idx="230">
                  <c:v>7.75890902369036</c:v>
                </c:pt>
                <c:pt idx="231">
                  <c:v>8.5853925191747624</c:v>
                </c:pt>
                <c:pt idx="232">
                  <c:v>8.7111660969954876</c:v>
                </c:pt>
              </c:numCache>
            </c:numRef>
          </c:xVal>
          <c:yVal>
            <c:numRef>
              <c:f>CationAnion!$BO$7:$BO$239</c:f>
              <c:numCache>
                <c:formatCode>General</c:formatCode>
                <c:ptCount val="233"/>
                <c:pt idx="0">
                  <c:v>33.869969677583605</c:v>
                </c:pt>
                <c:pt idx="5">
                  <c:v>29.669083333206824</c:v>
                </c:pt>
                <c:pt idx="6">
                  <c:v>11.835407763979244</c:v>
                </c:pt>
                <c:pt idx="7">
                  <c:v>11.784843637658335</c:v>
                </c:pt>
                <c:pt idx="8">
                  <c:v>2.2941956425792216</c:v>
                </c:pt>
                <c:pt idx="9">
                  <c:v>8.7507265578140618</c:v>
                </c:pt>
                <c:pt idx="10">
                  <c:v>9.1683514723126791</c:v>
                </c:pt>
                <c:pt idx="11">
                  <c:v>13.542330053998461</c:v>
                </c:pt>
                <c:pt idx="12">
                  <c:v>13.959702218278213</c:v>
                </c:pt>
                <c:pt idx="13">
                  <c:v>15.418140879493896</c:v>
                </c:pt>
                <c:pt idx="14">
                  <c:v>2.1907391017613707</c:v>
                </c:pt>
                <c:pt idx="16">
                  <c:v>2.2747171231525818</c:v>
                </c:pt>
                <c:pt idx="17">
                  <c:v>1.1631421924181837</c:v>
                </c:pt>
                <c:pt idx="18">
                  <c:v>4.1046027860195977</c:v>
                </c:pt>
                <c:pt idx="19">
                  <c:v>4.7407594840906206</c:v>
                </c:pt>
                <c:pt idx="20">
                  <c:v>5.3240615260591122</c:v>
                </c:pt>
                <c:pt idx="21">
                  <c:v>6.8136395685930502</c:v>
                </c:pt>
                <c:pt idx="22">
                  <c:v>7.4504090669848608</c:v>
                </c:pt>
                <c:pt idx="23">
                  <c:v>3.4559446008836119</c:v>
                </c:pt>
                <c:pt idx="24">
                  <c:v>3.663906004712854</c:v>
                </c:pt>
                <c:pt idx="25">
                  <c:v>2.1692540172593286</c:v>
                </c:pt>
                <c:pt idx="27">
                  <c:v>2.5442064724194164</c:v>
                </c:pt>
                <c:pt idx="28">
                  <c:v>2.2415562645553964</c:v>
                </c:pt>
                <c:pt idx="29">
                  <c:v>2.8190109756859814</c:v>
                </c:pt>
                <c:pt idx="35">
                  <c:v>2.1837906230520061</c:v>
                </c:pt>
                <c:pt idx="36">
                  <c:v>2.1323790899229018</c:v>
                </c:pt>
                <c:pt idx="37">
                  <c:v>1.9268316304121809</c:v>
                </c:pt>
                <c:pt idx="41">
                  <c:v>3.7532993638509264</c:v>
                </c:pt>
                <c:pt idx="43">
                  <c:v>2.3066538242147199</c:v>
                </c:pt>
                <c:pt idx="46">
                  <c:v>3.8094702186655436</c:v>
                </c:pt>
                <c:pt idx="48">
                  <c:v>3.8638936655834701</c:v>
                </c:pt>
                <c:pt idx="51">
                  <c:v>3.7351279235973562</c:v>
                </c:pt>
                <c:pt idx="52">
                  <c:v>3.3902091202101516</c:v>
                </c:pt>
                <c:pt idx="56">
                  <c:v>3.1682970672090232</c:v>
                </c:pt>
                <c:pt idx="57">
                  <c:v>2.7147658558284218</c:v>
                </c:pt>
                <c:pt idx="58">
                  <c:v>2.7772022158339023</c:v>
                </c:pt>
                <c:pt idx="59">
                  <c:v>2.7578631555641615</c:v>
                </c:pt>
                <c:pt idx="60">
                  <c:v>2.8323274483744556</c:v>
                </c:pt>
                <c:pt idx="61">
                  <c:v>2.8497798222308282</c:v>
                </c:pt>
                <c:pt idx="62">
                  <c:v>2.8001275109526778</c:v>
                </c:pt>
                <c:pt idx="63">
                  <c:v>2.8829397001893464</c:v>
                </c:pt>
                <c:pt idx="64">
                  <c:v>3.105535097316892</c:v>
                </c:pt>
                <c:pt idx="65">
                  <c:v>2.7547161822363089</c:v>
                </c:pt>
                <c:pt idx="66">
                  <c:v>2.8411858129968994</c:v>
                </c:pt>
                <c:pt idx="67">
                  <c:v>2.8002869999250861</c:v>
                </c:pt>
                <c:pt idx="68">
                  <c:v>2.9039397001893468</c:v>
                </c:pt>
                <c:pt idx="69">
                  <c:v>3.0737861842397929</c:v>
                </c:pt>
                <c:pt idx="70">
                  <c:v>2.7727286978808645</c:v>
                </c:pt>
                <c:pt idx="71">
                  <c:v>2.8644093309499379</c:v>
                </c:pt>
                <c:pt idx="72">
                  <c:v>2.9283703332584197</c:v>
                </c:pt>
                <c:pt idx="73">
                  <c:v>3.1874274557823985</c:v>
                </c:pt>
                <c:pt idx="74">
                  <c:v>2.908981599396566</c:v>
                </c:pt>
                <c:pt idx="76">
                  <c:v>3.2673736237602307</c:v>
                </c:pt>
                <c:pt idx="77">
                  <c:v>2.5080948368882026</c:v>
                </c:pt>
                <c:pt idx="78">
                  <c:v>3.4488185751406366</c:v>
                </c:pt>
                <c:pt idx="79">
                  <c:v>3.4666404797523165</c:v>
                </c:pt>
                <c:pt idx="80">
                  <c:v>3.3520610336114296</c:v>
                </c:pt>
                <c:pt idx="81">
                  <c:v>3.4571758231070731</c:v>
                </c:pt>
                <c:pt idx="82">
                  <c:v>3.3337670618045632</c:v>
                </c:pt>
                <c:pt idx="83">
                  <c:v>3.4827409390106037</c:v>
                </c:pt>
                <c:pt idx="84">
                  <c:v>3.411920485156775</c:v>
                </c:pt>
                <c:pt idx="85">
                  <c:v>3.5557536365726339</c:v>
                </c:pt>
                <c:pt idx="86">
                  <c:v>3.5078056956611317</c:v>
                </c:pt>
                <c:pt idx="87">
                  <c:v>3.4102676029750403</c:v>
                </c:pt>
                <c:pt idx="88">
                  <c:v>3.5416642124679441</c:v>
                </c:pt>
                <c:pt idx="89">
                  <c:v>3.4228820286357347</c:v>
                </c:pt>
                <c:pt idx="90">
                  <c:v>3.5002928161816267</c:v>
                </c:pt>
                <c:pt idx="91">
                  <c:v>3.5865744542614117</c:v>
                </c:pt>
                <c:pt idx="92">
                  <c:v>3.5108698768261282</c:v>
                </c:pt>
                <c:pt idx="93">
                  <c:v>3.5510521723036348</c:v>
                </c:pt>
                <c:pt idx="94">
                  <c:v>3.8796002132204221</c:v>
                </c:pt>
                <c:pt idx="96">
                  <c:v>3.6784015565650443</c:v>
                </c:pt>
                <c:pt idx="97">
                  <c:v>2.6023945104803157</c:v>
                </c:pt>
                <c:pt idx="98">
                  <c:v>2.4497206661193909</c:v>
                </c:pt>
                <c:pt idx="99">
                  <c:v>2.5327418102160553</c:v>
                </c:pt>
                <c:pt idx="100">
                  <c:v>2.4619263304775756</c:v>
                </c:pt>
                <c:pt idx="101">
                  <c:v>2.6230929971442425</c:v>
                </c:pt>
                <c:pt idx="102">
                  <c:v>2.5362736302133153</c:v>
                </c:pt>
                <c:pt idx="103">
                  <c:v>2.6314349589296842</c:v>
                </c:pt>
                <c:pt idx="104">
                  <c:v>2.7362489879103133</c:v>
                </c:pt>
                <c:pt idx="105">
                  <c:v>2.8382364722657578</c:v>
                </c:pt>
                <c:pt idx="106">
                  <c:v>2.8338641412409067</c:v>
                </c:pt>
                <c:pt idx="107">
                  <c:v>2.8364792945715003</c:v>
                </c:pt>
                <c:pt idx="108">
                  <c:v>2.8560823212436466</c:v>
                </c:pt>
                <c:pt idx="109">
                  <c:v>2.8329989879103135</c:v>
                </c:pt>
                <c:pt idx="110">
                  <c:v>2.8736781702215359</c:v>
                </c:pt>
                <c:pt idx="111">
                  <c:v>2.8949782327997591</c:v>
                </c:pt>
                <c:pt idx="112">
                  <c:v>2.9109739566212021</c:v>
                </c:pt>
                <c:pt idx="113">
                  <c:v>2.8655698055990912</c:v>
                </c:pt>
                <c:pt idx="114">
                  <c:v>3.016389172530018</c:v>
                </c:pt>
                <c:pt idx="115">
                  <c:v>2.933711440976646</c:v>
                </c:pt>
                <c:pt idx="116">
                  <c:v>3.2620619787800145</c:v>
                </c:pt>
                <c:pt idx="117">
                  <c:v>3.4068064291791345</c:v>
                </c:pt>
                <c:pt idx="118">
                  <c:v>3.3817178539294468</c:v>
                </c:pt>
                <c:pt idx="119">
                  <c:v>3.5624477007217403</c:v>
                </c:pt>
                <c:pt idx="120">
                  <c:v>1.7728290435509115</c:v>
                </c:pt>
                <c:pt idx="121">
                  <c:v>1.8256206980899723</c:v>
                </c:pt>
                <c:pt idx="122">
                  <c:v>1.8519343826341488</c:v>
                </c:pt>
                <c:pt idx="123">
                  <c:v>1.8230078143081594</c:v>
                </c:pt>
                <c:pt idx="124">
                  <c:v>2.2106649922491219</c:v>
                </c:pt>
                <c:pt idx="125">
                  <c:v>2.4818325654725579</c:v>
                </c:pt>
                <c:pt idx="126">
                  <c:v>2.9279877132503636</c:v>
                </c:pt>
                <c:pt idx="127">
                  <c:v>3.7630634972932953</c:v>
                </c:pt>
                <c:pt idx="128">
                  <c:v>3.8594896458640595</c:v>
                </c:pt>
                <c:pt idx="129">
                  <c:v>4.4928986107364572</c:v>
                </c:pt>
                <c:pt idx="130">
                  <c:v>4.5541339122253737</c:v>
                </c:pt>
                <c:pt idx="131">
                  <c:v>4.7217397494591697</c:v>
                </c:pt>
                <c:pt idx="132">
                  <c:v>4.8151153565051095</c:v>
                </c:pt>
                <c:pt idx="133">
                  <c:v>4.9259082349535754</c:v>
                </c:pt>
                <c:pt idx="134">
                  <c:v>4.867693501515717</c:v>
                </c:pt>
                <c:pt idx="135">
                  <c:v>4.9276181574784248</c:v>
                </c:pt>
                <c:pt idx="136">
                  <c:v>5.1276212056164017</c:v>
                </c:pt>
                <c:pt idx="137">
                  <c:v>5.0892701482476106</c:v>
                </c:pt>
                <c:pt idx="138">
                  <c:v>5.2395592216318869</c:v>
                </c:pt>
                <c:pt idx="139">
                  <c:v>5.2969132681074953</c:v>
                </c:pt>
                <c:pt idx="140">
                  <c:v>16.903744790244552</c:v>
                </c:pt>
                <c:pt idx="141">
                  <c:v>17.56956639090313</c:v>
                </c:pt>
                <c:pt idx="142">
                  <c:v>17.914120953806528</c:v>
                </c:pt>
                <c:pt idx="143">
                  <c:v>18.363296690328553</c:v>
                </c:pt>
                <c:pt idx="144">
                  <c:v>18.58839522807326</c:v>
                </c:pt>
                <c:pt idx="145">
                  <c:v>20.949983690282703</c:v>
                </c:pt>
                <c:pt idx="146">
                  <c:v>23.344342277482134</c:v>
                </c:pt>
                <c:pt idx="147">
                  <c:v>22.864414410447718</c:v>
                </c:pt>
                <c:pt idx="148">
                  <c:v>23.385768842925248</c:v>
                </c:pt>
                <c:pt idx="149">
                  <c:v>23.443838225075535</c:v>
                </c:pt>
                <c:pt idx="150">
                  <c:v>24.746130983119677</c:v>
                </c:pt>
                <c:pt idx="151">
                  <c:v>26.049962924457322</c:v>
                </c:pt>
                <c:pt idx="152">
                  <c:v>28.367076805781323</c:v>
                </c:pt>
                <c:pt idx="153">
                  <c:v>29.302162755292613</c:v>
                </c:pt>
                <c:pt idx="154">
                  <c:v>29.883560777384009</c:v>
                </c:pt>
                <c:pt idx="155">
                  <c:v>29.890386327429184</c:v>
                </c:pt>
                <c:pt idx="156">
                  <c:v>31.716187892400953</c:v>
                </c:pt>
                <c:pt idx="157">
                  <c:v>34.454636501850587</c:v>
                </c:pt>
                <c:pt idx="158">
                  <c:v>36.413917767972336</c:v>
                </c:pt>
                <c:pt idx="159">
                  <c:v>1.8373555898909337</c:v>
                </c:pt>
                <c:pt idx="160">
                  <c:v>1.8284873454098098</c:v>
                </c:pt>
                <c:pt idx="161">
                  <c:v>1.8880571552703986</c:v>
                </c:pt>
                <c:pt idx="162">
                  <c:v>1.8951978927189377</c:v>
                </c:pt>
                <c:pt idx="163">
                  <c:v>2.2252780679390955</c:v>
                </c:pt>
                <c:pt idx="164">
                  <c:v>2.8162588434736637</c:v>
                </c:pt>
                <c:pt idx="165">
                  <c:v>3.2711947116779596</c:v>
                </c:pt>
                <c:pt idx="166">
                  <c:v>4.3745025989136268</c:v>
                </c:pt>
                <c:pt idx="167">
                  <c:v>5.0387301215210076</c:v>
                </c:pt>
                <c:pt idx="168">
                  <c:v>5.0981293944311101</c:v>
                </c:pt>
                <c:pt idx="169">
                  <c:v>5.198834645634137</c:v>
                </c:pt>
                <c:pt idx="170">
                  <c:v>5.1281107536094952</c:v>
                </c:pt>
                <c:pt idx="171">
                  <c:v>5.7223906494314845</c:v>
                </c:pt>
                <c:pt idx="172">
                  <c:v>5.7140728032957204</c:v>
                </c:pt>
                <c:pt idx="173">
                  <c:v>5.9262158579042499</c:v>
                </c:pt>
                <c:pt idx="174">
                  <c:v>5.9952321922933551</c:v>
                </c:pt>
                <c:pt idx="175">
                  <c:v>6.2187106688533804</c:v>
                </c:pt>
                <c:pt idx="176">
                  <c:v>6.4649724356492655</c:v>
                </c:pt>
                <c:pt idx="177">
                  <c:v>6.4474096209371075</c:v>
                </c:pt>
                <c:pt idx="178">
                  <c:v>6.7270799588323253</c:v>
                </c:pt>
                <c:pt idx="180">
                  <c:v>11.288921797650366</c:v>
                </c:pt>
                <c:pt idx="181">
                  <c:v>21.502880369038213</c:v>
                </c:pt>
                <c:pt idx="182">
                  <c:v>26.443412818362287</c:v>
                </c:pt>
                <c:pt idx="183">
                  <c:v>23.224279765256551</c:v>
                </c:pt>
                <c:pt idx="184">
                  <c:v>31.747573553058519</c:v>
                </c:pt>
                <c:pt idx="185">
                  <c:v>29.846754324100772</c:v>
                </c:pt>
                <c:pt idx="186">
                  <c:v>1.7631843085512344</c:v>
                </c:pt>
                <c:pt idx="187">
                  <c:v>1.8719076406996191</c:v>
                </c:pt>
                <c:pt idx="188">
                  <c:v>1.8538850455751255</c:v>
                </c:pt>
                <c:pt idx="189">
                  <c:v>1.8682362901644853</c:v>
                </c:pt>
                <c:pt idx="190">
                  <c:v>1.9139156270107134</c:v>
                </c:pt>
                <c:pt idx="191">
                  <c:v>2.2468627905671146</c:v>
                </c:pt>
                <c:pt idx="192">
                  <c:v>2.787383861881771</c:v>
                </c:pt>
                <c:pt idx="193">
                  <c:v>3.3237174028004728</c:v>
                </c:pt>
                <c:pt idx="194">
                  <c:v>3.5952078721693788</c:v>
                </c:pt>
                <c:pt idx="195">
                  <c:v>4.2188995297016509</c:v>
                </c:pt>
                <c:pt idx="196">
                  <c:v>5.1068107204784363</c:v>
                </c:pt>
                <c:pt idx="197">
                  <c:v>4.9731173060531608</c:v>
                </c:pt>
                <c:pt idx="198">
                  <c:v>5.5314360756973029</c:v>
                </c:pt>
                <c:pt idx="199">
                  <c:v>5.5644932865064254</c:v>
                </c:pt>
                <c:pt idx="200">
                  <c:v>5.8185306919844635</c:v>
                </c:pt>
                <c:pt idx="201">
                  <c:v>5.8612756251053719</c:v>
                </c:pt>
                <c:pt idx="202">
                  <c:v>6.1676833813997725</c:v>
                </c:pt>
                <c:pt idx="203">
                  <c:v>6.1575554234497414</c:v>
                </c:pt>
                <c:pt idx="204">
                  <c:v>6.3062423913608097</c:v>
                </c:pt>
                <c:pt idx="205">
                  <c:v>6.3811658284516142</c:v>
                </c:pt>
                <c:pt idx="206">
                  <c:v>6.523556053653766</c:v>
                </c:pt>
                <c:pt idx="207">
                  <c:v>6.8139355261928349</c:v>
                </c:pt>
                <c:pt idx="210">
                  <c:v>1.8612980228575626</c:v>
                </c:pt>
                <c:pt idx="211">
                  <c:v>1.838758787451942</c:v>
                </c:pt>
                <c:pt idx="212">
                  <c:v>1.8415784147934662</c:v>
                </c:pt>
                <c:pt idx="213">
                  <c:v>1.8996722869797518</c:v>
                </c:pt>
                <c:pt idx="214">
                  <c:v>2.2266510430892335</c:v>
                </c:pt>
                <c:pt idx="215">
                  <c:v>2.2694052530349085</c:v>
                </c:pt>
                <c:pt idx="216">
                  <c:v>2.9635455811859308</c:v>
                </c:pt>
                <c:pt idx="217">
                  <c:v>3.6647743673922131</c:v>
                </c:pt>
                <c:pt idx="218">
                  <c:v>3.6749242293112236</c:v>
                </c:pt>
                <c:pt idx="219">
                  <c:v>4.5917889268592234</c:v>
                </c:pt>
                <c:pt idx="220">
                  <c:v>4.8549144357617786</c:v>
                </c:pt>
                <c:pt idx="221">
                  <c:v>5.0442943591550069</c:v>
                </c:pt>
                <c:pt idx="222">
                  <c:v>5.7371407318287595</c:v>
                </c:pt>
                <c:pt idx="223">
                  <c:v>5.6984576908723819</c:v>
                </c:pt>
                <c:pt idx="224">
                  <c:v>5.9884391374995065</c:v>
                </c:pt>
                <c:pt idx="225">
                  <c:v>6.1114420796704394</c:v>
                </c:pt>
                <c:pt idx="226">
                  <c:v>6.1900484472136155</c:v>
                </c:pt>
                <c:pt idx="227">
                  <c:v>6.3287611199495766</c:v>
                </c:pt>
                <c:pt idx="228">
                  <c:v>6.4357375237955878</c:v>
                </c:pt>
                <c:pt idx="229">
                  <c:v>6.563275053667093</c:v>
                </c:pt>
                <c:pt idx="230">
                  <c:v>6.7515775137183391</c:v>
                </c:pt>
                <c:pt idx="231">
                  <c:v>6.9157297179842745</c:v>
                </c:pt>
                <c:pt idx="232">
                  <c:v>6.5574097223274759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0B-4BB8-8146-F0C469570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722760"/>
        <c:axId val="281723152"/>
      </c:scatterChart>
      <c:valAx>
        <c:axId val="281722760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Anions (mEq/L)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23152"/>
        <c:crosses val="autoZero"/>
        <c:crossBetween val="midCat"/>
      </c:valAx>
      <c:valAx>
        <c:axId val="281723152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Cations</a:t>
                </a:r>
                <a:r>
                  <a:rPr lang="en-US" baseline="0"/>
                  <a:t> (mEq/L)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2276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35498687664042"/>
                  <c:y val="-4.166666666666666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SumDissolvedVsTDS!$AZ$62:$AZ$239</c:f>
              <c:numCache>
                <c:formatCode>General</c:formatCode>
                <c:ptCount val="178"/>
                <c:pt idx="0">
                  <c:v>328</c:v>
                </c:pt>
                <c:pt idx="1">
                  <c:v>264</c:v>
                </c:pt>
                <c:pt idx="2">
                  <c:v>252</c:v>
                </c:pt>
                <c:pt idx="3">
                  <c:v>264</c:v>
                </c:pt>
                <c:pt idx="4">
                  <c:v>242</c:v>
                </c:pt>
                <c:pt idx="5">
                  <c:v>262</c:v>
                </c:pt>
                <c:pt idx="6">
                  <c:v>254</c:v>
                </c:pt>
                <c:pt idx="7">
                  <c:v>258</c:v>
                </c:pt>
                <c:pt idx="8">
                  <c:v>262</c:v>
                </c:pt>
                <c:pt idx="9">
                  <c:v>256</c:v>
                </c:pt>
                <c:pt idx="10">
                  <c:v>254</c:v>
                </c:pt>
                <c:pt idx="11">
                  <c:v>256</c:v>
                </c:pt>
                <c:pt idx="12">
                  <c:v>254</c:v>
                </c:pt>
                <c:pt idx="13">
                  <c:v>264</c:v>
                </c:pt>
                <c:pt idx="14">
                  <c:v>246</c:v>
                </c:pt>
                <c:pt idx="15">
                  <c:v>244</c:v>
                </c:pt>
                <c:pt idx="16">
                  <c:v>262</c:v>
                </c:pt>
                <c:pt idx="17">
                  <c:v>274</c:v>
                </c:pt>
                <c:pt idx="18">
                  <c:v>262</c:v>
                </c:pt>
                <c:pt idx="19">
                  <c:v>268</c:v>
                </c:pt>
                <c:pt idx="20">
                  <c:v>326</c:v>
                </c:pt>
                <c:pt idx="21">
                  <c:v>284</c:v>
                </c:pt>
                <c:pt idx="22">
                  <c:v>236</c:v>
                </c:pt>
                <c:pt idx="23">
                  <c:v>290</c:v>
                </c:pt>
                <c:pt idx="24">
                  <c:v>296</c:v>
                </c:pt>
                <c:pt idx="25">
                  <c:v>266</c:v>
                </c:pt>
                <c:pt idx="26">
                  <c:v>276</c:v>
                </c:pt>
                <c:pt idx="27">
                  <c:v>264</c:v>
                </c:pt>
                <c:pt idx="28">
                  <c:v>288</c:v>
                </c:pt>
                <c:pt idx="29">
                  <c:v>274</c:v>
                </c:pt>
                <c:pt idx="30">
                  <c:v>296</c:v>
                </c:pt>
                <c:pt idx="31">
                  <c:v>292</c:v>
                </c:pt>
                <c:pt idx="32">
                  <c:v>282</c:v>
                </c:pt>
                <c:pt idx="33">
                  <c:v>290</c:v>
                </c:pt>
                <c:pt idx="34">
                  <c:v>276</c:v>
                </c:pt>
                <c:pt idx="35">
                  <c:v>288</c:v>
                </c:pt>
                <c:pt idx="36">
                  <c:v>300</c:v>
                </c:pt>
                <c:pt idx="37">
                  <c:v>280</c:v>
                </c:pt>
                <c:pt idx="38">
                  <c:v>294</c:v>
                </c:pt>
                <c:pt idx="39">
                  <c:v>324</c:v>
                </c:pt>
                <c:pt idx="40">
                  <c:v>374</c:v>
                </c:pt>
                <c:pt idx="41">
                  <c:v>314</c:v>
                </c:pt>
                <c:pt idx="42">
                  <c:v>362</c:v>
                </c:pt>
                <c:pt idx="43">
                  <c:v>258</c:v>
                </c:pt>
                <c:pt idx="44">
                  <c:v>300</c:v>
                </c:pt>
                <c:pt idx="45">
                  <c:v>266</c:v>
                </c:pt>
                <c:pt idx="46">
                  <c:v>342</c:v>
                </c:pt>
                <c:pt idx="47">
                  <c:v>268</c:v>
                </c:pt>
                <c:pt idx="48">
                  <c:v>294</c:v>
                </c:pt>
                <c:pt idx="49">
                  <c:v>300</c:v>
                </c:pt>
                <c:pt idx="50">
                  <c:v>286</c:v>
                </c:pt>
                <c:pt idx="51">
                  <c:v>280</c:v>
                </c:pt>
                <c:pt idx="52">
                  <c:v>286</c:v>
                </c:pt>
                <c:pt idx="53">
                  <c:v>290</c:v>
                </c:pt>
                <c:pt idx="54">
                  <c:v>286</c:v>
                </c:pt>
                <c:pt idx="55">
                  <c:v>286</c:v>
                </c:pt>
                <c:pt idx="56">
                  <c:v>296</c:v>
                </c:pt>
                <c:pt idx="57">
                  <c:v>288</c:v>
                </c:pt>
                <c:pt idx="58">
                  <c:v>284</c:v>
                </c:pt>
                <c:pt idx="59">
                  <c:v>314</c:v>
                </c:pt>
                <c:pt idx="60">
                  <c:v>302</c:v>
                </c:pt>
                <c:pt idx="65">
                  <c:v>152</c:v>
                </c:pt>
                <c:pt idx="66">
                  <c:v>172</c:v>
                </c:pt>
                <c:pt idx="67">
                  <c:v>164</c:v>
                </c:pt>
                <c:pt idx="68">
                  <c:v>164</c:v>
                </c:pt>
                <c:pt idx="69">
                  <c:v>176</c:v>
                </c:pt>
                <c:pt idx="70">
                  <c:v>232</c:v>
                </c:pt>
                <c:pt idx="71">
                  <c:v>248</c:v>
                </c:pt>
                <c:pt idx="72">
                  <c:v>300</c:v>
                </c:pt>
                <c:pt idx="73">
                  <c:v>294</c:v>
                </c:pt>
                <c:pt idx="74">
                  <c:v>332</c:v>
                </c:pt>
                <c:pt idx="75">
                  <c:v>358</c:v>
                </c:pt>
                <c:pt idx="76">
                  <c:v>348</c:v>
                </c:pt>
                <c:pt idx="77">
                  <c:v>382</c:v>
                </c:pt>
                <c:pt idx="78">
                  <c:v>376</c:v>
                </c:pt>
                <c:pt idx="79">
                  <c:v>360</c:v>
                </c:pt>
                <c:pt idx="80">
                  <c:v>378</c:v>
                </c:pt>
                <c:pt idx="81">
                  <c:v>394</c:v>
                </c:pt>
                <c:pt idx="82">
                  <c:v>386</c:v>
                </c:pt>
                <c:pt idx="83">
                  <c:v>490</c:v>
                </c:pt>
                <c:pt idx="84">
                  <c:v>392</c:v>
                </c:pt>
                <c:pt idx="85">
                  <c:v>1218</c:v>
                </c:pt>
                <c:pt idx="86">
                  <c:v>1278</c:v>
                </c:pt>
                <c:pt idx="87">
                  <c:v>1340</c:v>
                </c:pt>
                <c:pt idx="88">
                  <c:v>1386</c:v>
                </c:pt>
                <c:pt idx="89">
                  <c:v>1370</c:v>
                </c:pt>
                <c:pt idx="90">
                  <c:v>1482</c:v>
                </c:pt>
                <c:pt idx="91">
                  <c:v>1718</c:v>
                </c:pt>
                <c:pt idx="92">
                  <c:v>1698</c:v>
                </c:pt>
                <c:pt idx="93">
                  <c:v>1660</c:v>
                </c:pt>
                <c:pt idx="94">
                  <c:v>1754</c:v>
                </c:pt>
                <c:pt idx="95">
                  <c:v>1746</c:v>
                </c:pt>
                <c:pt idx="96">
                  <c:v>1870</c:v>
                </c:pt>
                <c:pt idx="97">
                  <c:v>2042</c:v>
                </c:pt>
                <c:pt idx="98">
                  <c:v>2014</c:v>
                </c:pt>
                <c:pt idx="99">
                  <c:v>2180</c:v>
                </c:pt>
                <c:pt idx="100">
                  <c:v>2154</c:v>
                </c:pt>
                <c:pt idx="101">
                  <c:v>2262</c:v>
                </c:pt>
                <c:pt idx="102">
                  <c:v>2340</c:v>
                </c:pt>
                <c:pt idx="103">
                  <c:v>2562</c:v>
                </c:pt>
                <c:pt idx="104">
                  <c:v>166</c:v>
                </c:pt>
                <c:pt idx="105">
                  <c:v>168</c:v>
                </c:pt>
                <c:pt idx="106">
                  <c:v>172</c:v>
                </c:pt>
                <c:pt idx="107">
                  <c:v>162</c:v>
                </c:pt>
                <c:pt idx="108">
                  <c:v>174</c:v>
                </c:pt>
                <c:pt idx="109">
                  <c:v>240</c:v>
                </c:pt>
                <c:pt idx="110">
                  <c:v>270</c:v>
                </c:pt>
                <c:pt idx="111">
                  <c:v>322</c:v>
                </c:pt>
                <c:pt idx="112">
                  <c:v>366</c:v>
                </c:pt>
                <c:pt idx="113">
                  <c:v>388</c:v>
                </c:pt>
                <c:pt idx="114">
                  <c:v>404</c:v>
                </c:pt>
                <c:pt idx="115">
                  <c:v>404</c:v>
                </c:pt>
                <c:pt idx="116">
                  <c:v>438</c:v>
                </c:pt>
                <c:pt idx="117">
                  <c:v>410</c:v>
                </c:pt>
                <c:pt idx="118">
                  <c:v>454</c:v>
                </c:pt>
                <c:pt idx="119">
                  <c:v>452</c:v>
                </c:pt>
                <c:pt idx="120">
                  <c:v>452</c:v>
                </c:pt>
                <c:pt idx="121">
                  <c:v>574</c:v>
                </c:pt>
                <c:pt idx="122">
                  <c:v>488</c:v>
                </c:pt>
                <c:pt idx="123">
                  <c:v>508</c:v>
                </c:pt>
                <c:pt idx="125">
                  <c:v>790</c:v>
                </c:pt>
                <c:pt idx="126">
                  <c:v>1528</c:v>
                </c:pt>
                <c:pt idx="127">
                  <c:v>1940</c:v>
                </c:pt>
                <c:pt idx="128">
                  <c:v>1648</c:v>
                </c:pt>
                <c:pt idx="129">
                  <c:v>2232</c:v>
                </c:pt>
                <c:pt idx="130">
                  <c:v>2146</c:v>
                </c:pt>
                <c:pt idx="131">
                  <c:v>166</c:v>
                </c:pt>
                <c:pt idx="132">
                  <c:v>170</c:v>
                </c:pt>
                <c:pt idx="133">
                  <c:v>166</c:v>
                </c:pt>
                <c:pt idx="134">
                  <c:v>174</c:v>
                </c:pt>
                <c:pt idx="135">
                  <c:v>170</c:v>
                </c:pt>
                <c:pt idx="136">
                  <c:v>208</c:v>
                </c:pt>
                <c:pt idx="137">
                  <c:v>244</c:v>
                </c:pt>
                <c:pt idx="138">
                  <c:v>260</c:v>
                </c:pt>
                <c:pt idx="139">
                  <c:v>296</c:v>
                </c:pt>
                <c:pt idx="140">
                  <c:v>324</c:v>
                </c:pt>
                <c:pt idx="141">
                  <c:v>392</c:v>
                </c:pt>
                <c:pt idx="142">
                  <c:v>368</c:v>
                </c:pt>
                <c:pt idx="143">
                  <c:v>402</c:v>
                </c:pt>
                <c:pt idx="144">
                  <c:v>414</c:v>
                </c:pt>
                <c:pt idx="145">
                  <c:v>434</c:v>
                </c:pt>
                <c:pt idx="146">
                  <c:v>416</c:v>
                </c:pt>
                <c:pt idx="147">
                  <c:v>466</c:v>
                </c:pt>
                <c:pt idx="148">
                  <c:v>466</c:v>
                </c:pt>
                <c:pt idx="149">
                  <c:v>456</c:v>
                </c:pt>
                <c:pt idx="150">
                  <c:v>476</c:v>
                </c:pt>
                <c:pt idx="151">
                  <c:v>570</c:v>
                </c:pt>
                <c:pt idx="152">
                  <c:v>526</c:v>
                </c:pt>
                <c:pt idx="155">
                  <c:v>172</c:v>
                </c:pt>
                <c:pt idx="156">
                  <c:v>176</c:v>
                </c:pt>
                <c:pt idx="157">
                  <c:v>166</c:v>
                </c:pt>
                <c:pt idx="158">
                  <c:v>166</c:v>
                </c:pt>
                <c:pt idx="159">
                  <c:v>180</c:v>
                </c:pt>
                <c:pt idx="160">
                  <c:v>200</c:v>
                </c:pt>
                <c:pt idx="161">
                  <c:v>250</c:v>
                </c:pt>
                <c:pt idx="162">
                  <c:v>300</c:v>
                </c:pt>
                <c:pt idx="163">
                  <c:v>282</c:v>
                </c:pt>
                <c:pt idx="164">
                  <c:v>340</c:v>
                </c:pt>
                <c:pt idx="165">
                  <c:v>368</c:v>
                </c:pt>
                <c:pt idx="166">
                  <c:v>380</c:v>
                </c:pt>
                <c:pt idx="167">
                  <c:v>430</c:v>
                </c:pt>
                <c:pt idx="168">
                  <c:v>414</c:v>
                </c:pt>
                <c:pt idx="169">
                  <c:v>416</c:v>
                </c:pt>
                <c:pt idx="170">
                  <c:v>458</c:v>
                </c:pt>
                <c:pt idx="171">
                  <c:v>470</c:v>
                </c:pt>
                <c:pt idx="172">
                  <c:v>476</c:v>
                </c:pt>
                <c:pt idx="173">
                  <c:v>486</c:v>
                </c:pt>
                <c:pt idx="174">
                  <c:v>582</c:v>
                </c:pt>
                <c:pt idx="175">
                  <c:v>476</c:v>
                </c:pt>
                <c:pt idx="176">
                  <c:v>530</c:v>
                </c:pt>
                <c:pt idx="177">
                  <c:v>568</c:v>
                </c:pt>
              </c:numCache>
            </c:numRef>
          </c:xVal>
          <c:yVal>
            <c:numRef>
              <c:f>SumDissolvedVsTDS!$BB$62:$BB$239</c:f>
              <c:numCache>
                <c:formatCode>0.0</c:formatCode>
                <c:ptCount val="178"/>
                <c:pt idx="0">
                  <c:v>434.53499999999997</c:v>
                </c:pt>
                <c:pt idx="20">
                  <c:v>433.65</c:v>
                </c:pt>
                <c:pt idx="40">
                  <c:v>486.30749999999995</c:v>
                </c:pt>
                <c:pt idx="65">
                  <c:v>220.36499999999998</c:v>
                </c:pt>
                <c:pt idx="66">
                  <c:v>223.905</c:v>
                </c:pt>
                <c:pt idx="67">
                  <c:v>228.32999999999998</c:v>
                </c:pt>
                <c:pt idx="68">
                  <c:v>219.48</c:v>
                </c:pt>
                <c:pt idx="69">
                  <c:v>256.64999999999998</c:v>
                </c:pt>
                <c:pt idx="70">
                  <c:v>294.70499999999998</c:v>
                </c:pt>
                <c:pt idx="71">
                  <c:v>311.52</c:v>
                </c:pt>
                <c:pt idx="72">
                  <c:v>382.32</c:v>
                </c:pt>
                <c:pt idx="73">
                  <c:v>401.78999999999996</c:v>
                </c:pt>
                <c:pt idx="74">
                  <c:v>426.57</c:v>
                </c:pt>
                <c:pt idx="75">
                  <c:v>466.39499999999998</c:v>
                </c:pt>
                <c:pt idx="76">
                  <c:v>458.42999999999995</c:v>
                </c:pt>
                <c:pt idx="77">
                  <c:v>477.01499999999999</c:v>
                </c:pt>
                <c:pt idx="78">
                  <c:v>478.78499999999997</c:v>
                </c:pt>
                <c:pt idx="79">
                  <c:v>474.35999999999996</c:v>
                </c:pt>
                <c:pt idx="80">
                  <c:v>480.55499999999995</c:v>
                </c:pt>
                <c:pt idx="81">
                  <c:v>512.41499999999996</c:v>
                </c:pt>
                <c:pt idx="82">
                  <c:v>490.28999999999996</c:v>
                </c:pt>
                <c:pt idx="83">
                  <c:v>516.83999999999992</c:v>
                </c:pt>
                <c:pt idx="84">
                  <c:v>503.565</c:v>
                </c:pt>
                <c:pt idx="85">
                  <c:v>1378.83</c:v>
                </c:pt>
                <c:pt idx="86">
                  <c:v>1399.1849999999999</c:v>
                </c:pt>
                <c:pt idx="87">
                  <c:v>1419.54</c:v>
                </c:pt>
                <c:pt idx="88">
                  <c:v>1429.2749999999999</c:v>
                </c:pt>
                <c:pt idx="89">
                  <c:v>1457.595</c:v>
                </c:pt>
                <c:pt idx="90">
                  <c:v>1564.6799999999998</c:v>
                </c:pt>
                <c:pt idx="91">
                  <c:v>1698.3149999999998</c:v>
                </c:pt>
                <c:pt idx="92">
                  <c:v>1676.1899999999998</c:v>
                </c:pt>
                <c:pt idx="93">
                  <c:v>1778.85</c:v>
                </c:pt>
                <c:pt idx="94">
                  <c:v>1716.8999999999999</c:v>
                </c:pt>
                <c:pt idx="95">
                  <c:v>1796.55</c:v>
                </c:pt>
                <c:pt idx="96">
                  <c:v>1858.5</c:v>
                </c:pt>
                <c:pt idx="97">
                  <c:v>1947</c:v>
                </c:pt>
                <c:pt idx="98">
                  <c:v>1991.25</c:v>
                </c:pt>
                <c:pt idx="99">
                  <c:v>2132.85</c:v>
                </c:pt>
                <c:pt idx="100">
                  <c:v>2097.4499999999998</c:v>
                </c:pt>
                <c:pt idx="101">
                  <c:v>2203.65</c:v>
                </c:pt>
                <c:pt idx="102">
                  <c:v>2265.6</c:v>
                </c:pt>
                <c:pt idx="103">
                  <c:v>2416.0499999999997</c:v>
                </c:pt>
                <c:pt idx="104">
                  <c:v>230.98499999999999</c:v>
                </c:pt>
                <c:pt idx="105">
                  <c:v>227.44499999999999</c:v>
                </c:pt>
                <c:pt idx="106">
                  <c:v>231.86999999999998</c:v>
                </c:pt>
                <c:pt idx="107">
                  <c:v>230.1</c:v>
                </c:pt>
                <c:pt idx="108">
                  <c:v>268.15499999999997</c:v>
                </c:pt>
                <c:pt idx="109">
                  <c:v>316.83</c:v>
                </c:pt>
                <c:pt idx="110">
                  <c:v>336.29999999999995</c:v>
                </c:pt>
                <c:pt idx="111">
                  <c:v>440.72999999999996</c:v>
                </c:pt>
                <c:pt idx="112">
                  <c:v>472.59</c:v>
                </c:pt>
                <c:pt idx="113">
                  <c:v>489.40499999999997</c:v>
                </c:pt>
                <c:pt idx="114">
                  <c:v>495.59999999999997</c:v>
                </c:pt>
                <c:pt idx="115">
                  <c:v>498.255</c:v>
                </c:pt>
                <c:pt idx="116">
                  <c:v>546.04499999999996</c:v>
                </c:pt>
                <c:pt idx="117">
                  <c:v>532.77</c:v>
                </c:pt>
                <c:pt idx="118">
                  <c:v>560.20499999999993</c:v>
                </c:pt>
                <c:pt idx="119">
                  <c:v>566.4</c:v>
                </c:pt>
                <c:pt idx="120">
                  <c:v>568.16999999999996</c:v>
                </c:pt>
                <c:pt idx="121">
                  <c:v>623.92499999999995</c:v>
                </c:pt>
                <c:pt idx="122">
                  <c:v>587.64</c:v>
                </c:pt>
                <c:pt idx="123">
                  <c:v>623.04</c:v>
                </c:pt>
                <c:pt idx="125">
                  <c:v>1085.01</c:v>
                </c:pt>
                <c:pt idx="126">
                  <c:v>2062.0499999999997</c:v>
                </c:pt>
                <c:pt idx="127">
                  <c:v>2274.4499999999998</c:v>
                </c:pt>
                <c:pt idx="128">
                  <c:v>1787.6999999999998</c:v>
                </c:pt>
                <c:pt idx="129">
                  <c:v>2690.3999999999996</c:v>
                </c:pt>
                <c:pt idx="130">
                  <c:v>2380.65</c:v>
                </c:pt>
                <c:pt idx="131">
                  <c:v>228.32999999999998</c:v>
                </c:pt>
                <c:pt idx="132">
                  <c:v>233.64</c:v>
                </c:pt>
                <c:pt idx="133">
                  <c:v>246.03</c:v>
                </c:pt>
                <c:pt idx="134">
                  <c:v>227.44499999999999</c:v>
                </c:pt>
                <c:pt idx="135">
                  <c:v>231.86999999999998</c:v>
                </c:pt>
                <c:pt idx="136">
                  <c:v>269.92500000000001</c:v>
                </c:pt>
                <c:pt idx="137">
                  <c:v>321.255</c:v>
                </c:pt>
                <c:pt idx="138">
                  <c:v>346.03499999999997</c:v>
                </c:pt>
                <c:pt idx="139">
                  <c:v>389.4</c:v>
                </c:pt>
                <c:pt idx="140">
                  <c:v>438.07499999999999</c:v>
                </c:pt>
                <c:pt idx="141">
                  <c:v>495.59999999999997</c:v>
                </c:pt>
                <c:pt idx="142">
                  <c:v>478.78499999999997</c:v>
                </c:pt>
                <c:pt idx="143">
                  <c:v>506.21999999999997</c:v>
                </c:pt>
                <c:pt idx="144">
                  <c:v>507.10499999999996</c:v>
                </c:pt>
                <c:pt idx="145">
                  <c:v>551.35500000000002</c:v>
                </c:pt>
                <c:pt idx="146">
                  <c:v>543.39</c:v>
                </c:pt>
                <c:pt idx="147">
                  <c:v>579.67499999999995</c:v>
                </c:pt>
                <c:pt idx="148">
                  <c:v>575.25</c:v>
                </c:pt>
                <c:pt idx="149">
                  <c:v>584.1</c:v>
                </c:pt>
                <c:pt idx="150">
                  <c:v>592.06499999999994</c:v>
                </c:pt>
                <c:pt idx="151">
                  <c:v>635.42999999999995</c:v>
                </c:pt>
                <c:pt idx="152">
                  <c:v>627.46499999999992</c:v>
                </c:pt>
                <c:pt idx="155">
                  <c:v>230.98499999999999</c:v>
                </c:pt>
                <c:pt idx="156">
                  <c:v>229.21499999999997</c:v>
                </c:pt>
                <c:pt idx="157">
                  <c:v>234.52499999999998</c:v>
                </c:pt>
                <c:pt idx="158">
                  <c:v>238.95</c:v>
                </c:pt>
                <c:pt idx="159">
                  <c:v>268.15499999999997</c:v>
                </c:pt>
                <c:pt idx="160">
                  <c:v>268.15499999999997</c:v>
                </c:pt>
                <c:pt idx="161">
                  <c:v>334.53</c:v>
                </c:pt>
                <c:pt idx="162">
                  <c:v>393.82499999999999</c:v>
                </c:pt>
                <c:pt idx="163">
                  <c:v>369.93</c:v>
                </c:pt>
                <c:pt idx="164">
                  <c:v>460.2</c:v>
                </c:pt>
                <c:pt idx="165">
                  <c:v>469.04999999999995</c:v>
                </c:pt>
                <c:pt idx="166">
                  <c:v>486.75</c:v>
                </c:pt>
                <c:pt idx="167">
                  <c:v>544.27499999999998</c:v>
                </c:pt>
                <c:pt idx="168">
                  <c:v>532.77</c:v>
                </c:pt>
                <c:pt idx="169">
                  <c:v>531</c:v>
                </c:pt>
                <c:pt idx="170">
                  <c:v>579.67499999999995</c:v>
                </c:pt>
                <c:pt idx="171">
                  <c:v>576.13499999999999</c:v>
                </c:pt>
                <c:pt idx="172">
                  <c:v>591.17999999999995</c:v>
                </c:pt>
                <c:pt idx="173">
                  <c:v>590.29499999999996</c:v>
                </c:pt>
                <c:pt idx="174">
                  <c:v>647.81999999999994</c:v>
                </c:pt>
                <c:pt idx="175">
                  <c:v>588.52499999999998</c:v>
                </c:pt>
                <c:pt idx="176">
                  <c:v>640.74</c:v>
                </c:pt>
                <c:pt idx="177">
                  <c:v>650.47499999999991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58-4C60-948E-FE1AAAAEA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971896"/>
        <c:axId val="280972280"/>
      </c:scatterChart>
      <c:valAx>
        <c:axId val="28097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TDS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972280"/>
        <c:crosses val="autoZero"/>
        <c:crossBetween val="midCat"/>
      </c:valAx>
      <c:valAx>
        <c:axId val="28097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TDS from 25C SC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97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35498687664042"/>
                  <c:y val="-4.166666666666666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SumDissolvedVsTDS!$BB$24:$BB$239</c:f>
              <c:numCache>
                <c:formatCode>0.0</c:formatCode>
                <c:ptCount val="216"/>
                <c:pt idx="0">
                  <c:v>115.75382280000001</c:v>
                </c:pt>
                <c:pt idx="1">
                  <c:v>363.94256200000001</c:v>
                </c:pt>
                <c:pt idx="2">
                  <c:v>391.83051679999994</c:v>
                </c:pt>
                <c:pt idx="3">
                  <c:v>410.33281059999996</c:v>
                </c:pt>
                <c:pt idx="4">
                  <c:v>537.94282499999997</c:v>
                </c:pt>
                <c:pt idx="5">
                  <c:v>490.35537199999999</c:v>
                </c:pt>
                <c:pt idx="8">
                  <c:v>235.61411640000003</c:v>
                </c:pt>
                <c:pt idx="9">
                  <c:v>181.09631099999999</c:v>
                </c:pt>
                <c:pt idx="10">
                  <c:v>255.06054000000003</c:v>
                </c:pt>
                <c:pt idx="13">
                  <c:v>190.10019479999997</c:v>
                </c:pt>
                <c:pt idx="14">
                  <c:v>203.35445039999996</c:v>
                </c:pt>
                <c:pt idx="15">
                  <c:v>264.43894399999999</c:v>
                </c:pt>
                <c:pt idx="16">
                  <c:v>264.49913580000003</c:v>
                </c:pt>
                <c:pt idx="17">
                  <c:v>238.20610440000002</c:v>
                </c:pt>
                <c:pt idx="21">
                  <c:v>224.53573359999999</c:v>
                </c:pt>
                <c:pt idx="26">
                  <c:v>284.71795199999997</c:v>
                </c:pt>
                <c:pt idx="27">
                  <c:v>273.43107146</c:v>
                </c:pt>
                <c:pt idx="28">
                  <c:v>233.56221439999999</c:v>
                </c:pt>
                <c:pt idx="29">
                  <c:v>362.62817180000002</c:v>
                </c:pt>
                <c:pt idx="30">
                  <c:v>233.56221439999999</c:v>
                </c:pt>
                <c:pt idx="32">
                  <c:v>272.05873499999996</c:v>
                </c:pt>
                <c:pt idx="33">
                  <c:v>272.45380607999999</c:v>
                </c:pt>
                <c:pt idx="37">
                  <c:v>275.84872979999994</c:v>
                </c:pt>
                <c:pt idx="38">
                  <c:v>434.53499999999997</c:v>
                </c:pt>
                <c:pt idx="58">
                  <c:v>433.65</c:v>
                </c:pt>
                <c:pt idx="78">
                  <c:v>486.30749999999995</c:v>
                </c:pt>
                <c:pt idx="103">
                  <c:v>220.36499999999998</c:v>
                </c:pt>
                <c:pt idx="104">
                  <c:v>223.905</c:v>
                </c:pt>
                <c:pt idx="105">
                  <c:v>228.32999999999998</c:v>
                </c:pt>
                <c:pt idx="106">
                  <c:v>219.48</c:v>
                </c:pt>
                <c:pt idx="107">
                  <c:v>256.64999999999998</c:v>
                </c:pt>
                <c:pt idx="108">
                  <c:v>294.70499999999998</c:v>
                </c:pt>
                <c:pt idx="109">
                  <c:v>311.52</c:v>
                </c:pt>
                <c:pt idx="110">
                  <c:v>382.32</c:v>
                </c:pt>
                <c:pt idx="111">
                  <c:v>401.78999999999996</c:v>
                </c:pt>
                <c:pt idx="112">
                  <c:v>426.57</c:v>
                </c:pt>
                <c:pt idx="113">
                  <c:v>466.39499999999998</c:v>
                </c:pt>
                <c:pt idx="114">
                  <c:v>458.42999999999995</c:v>
                </c:pt>
                <c:pt idx="115">
                  <c:v>477.01499999999999</c:v>
                </c:pt>
                <c:pt idx="116">
                  <c:v>478.78499999999997</c:v>
                </c:pt>
                <c:pt idx="117">
                  <c:v>474.35999999999996</c:v>
                </c:pt>
                <c:pt idx="118">
                  <c:v>480.55499999999995</c:v>
                </c:pt>
                <c:pt idx="119">
                  <c:v>512.41499999999996</c:v>
                </c:pt>
                <c:pt idx="120">
                  <c:v>490.28999999999996</c:v>
                </c:pt>
                <c:pt idx="121">
                  <c:v>516.83999999999992</c:v>
                </c:pt>
                <c:pt idx="122">
                  <c:v>503.565</c:v>
                </c:pt>
                <c:pt idx="123">
                  <c:v>1378.83</c:v>
                </c:pt>
                <c:pt idx="124">
                  <c:v>1399.1849999999999</c:v>
                </c:pt>
                <c:pt idx="125">
                  <c:v>1419.54</c:v>
                </c:pt>
                <c:pt idx="126">
                  <c:v>1429.2749999999999</c:v>
                </c:pt>
                <c:pt idx="127">
                  <c:v>1457.595</c:v>
                </c:pt>
                <c:pt idx="128">
                  <c:v>1564.6799999999998</c:v>
                </c:pt>
                <c:pt idx="129">
                  <c:v>1698.3149999999998</c:v>
                </c:pt>
                <c:pt idx="130">
                  <c:v>1676.1899999999998</c:v>
                </c:pt>
                <c:pt idx="131">
                  <c:v>1778.85</c:v>
                </c:pt>
                <c:pt idx="132">
                  <c:v>1716.8999999999999</c:v>
                </c:pt>
                <c:pt idx="133">
                  <c:v>1796.55</c:v>
                </c:pt>
                <c:pt idx="134">
                  <c:v>1858.5</c:v>
                </c:pt>
                <c:pt idx="135">
                  <c:v>1947</c:v>
                </c:pt>
                <c:pt idx="136">
                  <c:v>1991.25</c:v>
                </c:pt>
                <c:pt idx="137">
                  <c:v>2132.85</c:v>
                </c:pt>
                <c:pt idx="138">
                  <c:v>2097.4499999999998</c:v>
                </c:pt>
                <c:pt idx="139">
                  <c:v>2203.65</c:v>
                </c:pt>
                <c:pt idx="140">
                  <c:v>2265.6</c:v>
                </c:pt>
                <c:pt idx="141">
                  <c:v>2416.0499999999997</c:v>
                </c:pt>
                <c:pt idx="142">
                  <c:v>230.98499999999999</c:v>
                </c:pt>
                <c:pt idx="143">
                  <c:v>227.44499999999999</c:v>
                </c:pt>
                <c:pt idx="144">
                  <c:v>231.86999999999998</c:v>
                </c:pt>
                <c:pt idx="145">
                  <c:v>230.1</c:v>
                </c:pt>
                <c:pt idx="146">
                  <c:v>268.15499999999997</c:v>
                </c:pt>
                <c:pt idx="147">
                  <c:v>316.83</c:v>
                </c:pt>
                <c:pt idx="148">
                  <c:v>336.29999999999995</c:v>
                </c:pt>
                <c:pt idx="149">
                  <c:v>440.72999999999996</c:v>
                </c:pt>
                <c:pt idx="150">
                  <c:v>472.59</c:v>
                </c:pt>
                <c:pt idx="151">
                  <c:v>489.40499999999997</c:v>
                </c:pt>
                <c:pt idx="152">
                  <c:v>495.59999999999997</c:v>
                </c:pt>
                <c:pt idx="153">
                  <c:v>498.255</c:v>
                </c:pt>
                <c:pt idx="154">
                  <c:v>546.04499999999996</c:v>
                </c:pt>
                <c:pt idx="155">
                  <c:v>532.77</c:v>
                </c:pt>
                <c:pt idx="156">
                  <c:v>560.20499999999993</c:v>
                </c:pt>
                <c:pt idx="157">
                  <c:v>566.4</c:v>
                </c:pt>
                <c:pt idx="158">
                  <c:v>568.16999999999996</c:v>
                </c:pt>
                <c:pt idx="159">
                  <c:v>623.92499999999995</c:v>
                </c:pt>
                <c:pt idx="160">
                  <c:v>587.64</c:v>
                </c:pt>
                <c:pt idx="161">
                  <c:v>623.04</c:v>
                </c:pt>
                <c:pt idx="163">
                  <c:v>1085.01</c:v>
                </c:pt>
                <c:pt idx="164">
                  <c:v>2062.0499999999997</c:v>
                </c:pt>
                <c:pt idx="165">
                  <c:v>2274.4499999999998</c:v>
                </c:pt>
                <c:pt idx="166">
                  <c:v>1787.6999999999998</c:v>
                </c:pt>
                <c:pt idx="167">
                  <c:v>2690.3999999999996</c:v>
                </c:pt>
                <c:pt idx="168">
                  <c:v>2380.65</c:v>
                </c:pt>
                <c:pt idx="169">
                  <c:v>228.32999999999998</c:v>
                </c:pt>
                <c:pt idx="170">
                  <c:v>233.64</c:v>
                </c:pt>
                <c:pt idx="171">
                  <c:v>246.03</c:v>
                </c:pt>
                <c:pt idx="172">
                  <c:v>227.44499999999999</c:v>
                </c:pt>
                <c:pt idx="173">
                  <c:v>231.86999999999998</c:v>
                </c:pt>
                <c:pt idx="174">
                  <c:v>269.92500000000001</c:v>
                </c:pt>
                <c:pt idx="175">
                  <c:v>321.255</c:v>
                </c:pt>
                <c:pt idx="176">
                  <c:v>346.03499999999997</c:v>
                </c:pt>
                <c:pt idx="177">
                  <c:v>389.4</c:v>
                </c:pt>
                <c:pt idx="178">
                  <c:v>438.07499999999999</c:v>
                </c:pt>
                <c:pt idx="179">
                  <c:v>495.59999999999997</c:v>
                </c:pt>
                <c:pt idx="180">
                  <c:v>478.78499999999997</c:v>
                </c:pt>
                <c:pt idx="181">
                  <c:v>506.21999999999997</c:v>
                </c:pt>
                <c:pt idx="182">
                  <c:v>507.10499999999996</c:v>
                </c:pt>
                <c:pt idx="183">
                  <c:v>551.35500000000002</c:v>
                </c:pt>
                <c:pt idx="184">
                  <c:v>543.39</c:v>
                </c:pt>
                <c:pt idx="185">
                  <c:v>579.67499999999995</c:v>
                </c:pt>
                <c:pt idx="186">
                  <c:v>575.25</c:v>
                </c:pt>
                <c:pt idx="187">
                  <c:v>584.1</c:v>
                </c:pt>
                <c:pt idx="188">
                  <c:v>592.06499999999994</c:v>
                </c:pt>
                <c:pt idx="189">
                  <c:v>635.42999999999995</c:v>
                </c:pt>
                <c:pt idx="190">
                  <c:v>627.46499999999992</c:v>
                </c:pt>
                <c:pt idx="193">
                  <c:v>230.98499999999999</c:v>
                </c:pt>
                <c:pt idx="194">
                  <c:v>229.21499999999997</c:v>
                </c:pt>
                <c:pt idx="195">
                  <c:v>234.52499999999998</c:v>
                </c:pt>
                <c:pt idx="196">
                  <c:v>238.95</c:v>
                </c:pt>
                <c:pt idx="197">
                  <c:v>268.15499999999997</c:v>
                </c:pt>
                <c:pt idx="198">
                  <c:v>268.15499999999997</c:v>
                </c:pt>
                <c:pt idx="199">
                  <c:v>334.53</c:v>
                </c:pt>
                <c:pt idx="200">
                  <c:v>393.82499999999999</c:v>
                </c:pt>
                <c:pt idx="201">
                  <c:v>369.93</c:v>
                </c:pt>
                <c:pt idx="202">
                  <c:v>460.2</c:v>
                </c:pt>
                <c:pt idx="203">
                  <c:v>469.04999999999995</c:v>
                </c:pt>
                <c:pt idx="204">
                  <c:v>486.75</c:v>
                </c:pt>
                <c:pt idx="205">
                  <c:v>544.27499999999998</c:v>
                </c:pt>
                <c:pt idx="206">
                  <c:v>532.77</c:v>
                </c:pt>
                <c:pt idx="207">
                  <c:v>531</c:v>
                </c:pt>
                <c:pt idx="208">
                  <c:v>579.67499999999995</c:v>
                </c:pt>
                <c:pt idx="209">
                  <c:v>576.13499999999999</c:v>
                </c:pt>
                <c:pt idx="210">
                  <c:v>591.17999999999995</c:v>
                </c:pt>
                <c:pt idx="211">
                  <c:v>590.29499999999996</c:v>
                </c:pt>
                <c:pt idx="212">
                  <c:v>647.81999999999994</c:v>
                </c:pt>
                <c:pt idx="213">
                  <c:v>588.52499999999998</c:v>
                </c:pt>
                <c:pt idx="214">
                  <c:v>640.74</c:v>
                </c:pt>
                <c:pt idx="215">
                  <c:v>650.47499999999991</c:v>
                </c:pt>
              </c:numCache>
            </c:numRef>
          </c:xVal>
          <c:yVal>
            <c:numRef>
              <c:f>SumDissolvedVsTDS!$AY$24:$AY$239</c:f>
              <c:numCache>
                <c:formatCode>General</c:formatCode>
                <c:ptCount val="216"/>
                <c:pt idx="0">
                  <c:v>82.996760999999992</c:v>
                </c:pt>
                <c:pt idx="1">
                  <c:v>271.97402</c:v>
                </c:pt>
                <c:pt idx="2">
                  <c:v>310.25622200000004</c:v>
                </c:pt>
                <c:pt idx="3">
                  <c:v>336.74483999999995</c:v>
                </c:pt>
                <c:pt idx="5">
                  <c:v>476.21628000000004</c:v>
                </c:pt>
                <c:pt idx="6">
                  <c:v>242.28607</c:v>
                </c:pt>
                <c:pt idx="7">
                  <c:v>250.76523299999999</c:v>
                </c:pt>
                <c:pt idx="8">
                  <c:v>154.41303000000002</c:v>
                </c:pt>
                <c:pt idx="10">
                  <c:v>183.1182</c:v>
                </c:pt>
                <c:pt idx="11">
                  <c:v>164.33323999999999</c:v>
                </c:pt>
                <c:pt idx="12">
                  <c:v>186.40962999999999</c:v>
                </c:pt>
                <c:pt idx="18">
                  <c:v>158.80841999999998</c:v>
                </c:pt>
                <c:pt idx="19">
                  <c:v>154.46417</c:v>
                </c:pt>
                <c:pt idx="20">
                  <c:v>142.72592</c:v>
                </c:pt>
                <c:pt idx="24">
                  <c:v>284.98228999999998</c:v>
                </c:pt>
                <c:pt idx="26">
                  <c:v>186.08525</c:v>
                </c:pt>
                <c:pt idx="29">
                  <c:v>288.88155</c:v>
                </c:pt>
                <c:pt idx="31">
                  <c:v>291.69016000000005</c:v>
                </c:pt>
                <c:pt idx="34">
                  <c:v>285.04308000000003</c:v>
                </c:pt>
                <c:pt idx="35">
                  <c:v>277.03771999999998</c:v>
                </c:pt>
                <c:pt idx="36">
                  <c:v>98.488880000000009</c:v>
                </c:pt>
                <c:pt idx="39">
                  <c:v>230.50899999999999</c:v>
                </c:pt>
                <c:pt idx="40">
                  <c:v>207.97300000000001</c:v>
                </c:pt>
                <c:pt idx="41">
                  <c:v>210.34299999999999</c:v>
                </c:pt>
                <c:pt idx="42">
                  <c:v>206.67199999999997</c:v>
                </c:pt>
                <c:pt idx="43">
                  <c:v>215.244</c:v>
                </c:pt>
                <c:pt idx="44">
                  <c:v>214.08099999999999</c:v>
                </c:pt>
                <c:pt idx="45">
                  <c:v>210.792</c:v>
                </c:pt>
                <c:pt idx="46">
                  <c:v>217.482</c:v>
                </c:pt>
                <c:pt idx="47">
                  <c:v>222.15</c:v>
                </c:pt>
                <c:pt idx="48">
                  <c:v>206.24700000000001</c:v>
                </c:pt>
                <c:pt idx="49">
                  <c:v>214.44200000000001</c:v>
                </c:pt>
                <c:pt idx="50">
                  <c:v>210.03700000000001</c:v>
                </c:pt>
                <c:pt idx="51">
                  <c:v>219.42699999999999</c:v>
                </c:pt>
                <c:pt idx="52">
                  <c:v>216.89400000000001</c:v>
                </c:pt>
                <c:pt idx="53">
                  <c:v>205.63200000000001</c:v>
                </c:pt>
                <c:pt idx="54">
                  <c:v>215.33700000000002</c:v>
                </c:pt>
                <c:pt idx="55">
                  <c:v>221.69800000000001</c:v>
                </c:pt>
                <c:pt idx="56">
                  <c:v>228.55699999999999</c:v>
                </c:pt>
                <c:pt idx="57">
                  <c:v>218.149</c:v>
                </c:pt>
                <c:pt idx="59">
                  <c:v>233.58799999999999</c:v>
                </c:pt>
                <c:pt idx="60">
                  <c:v>186.82499999999999</c:v>
                </c:pt>
                <c:pt idx="61">
                  <c:v>247.76400000000001</c:v>
                </c:pt>
                <c:pt idx="62">
                  <c:v>246.96199999999999</c:v>
                </c:pt>
                <c:pt idx="63">
                  <c:v>234.74700000000001</c:v>
                </c:pt>
                <c:pt idx="64">
                  <c:v>245.62700000000001</c:v>
                </c:pt>
                <c:pt idx="65">
                  <c:v>231.18199999999999</c:v>
                </c:pt>
                <c:pt idx="66">
                  <c:v>247.81700000000001</c:v>
                </c:pt>
                <c:pt idx="67">
                  <c:v>240.37100000000001</c:v>
                </c:pt>
                <c:pt idx="68">
                  <c:v>260.06299999999999</c:v>
                </c:pt>
                <c:pt idx="69">
                  <c:v>250.33199999999999</c:v>
                </c:pt>
                <c:pt idx="70">
                  <c:v>240.089</c:v>
                </c:pt>
                <c:pt idx="71">
                  <c:v>251.62199999999996</c:v>
                </c:pt>
                <c:pt idx="72">
                  <c:v>238.02999999999997</c:v>
                </c:pt>
                <c:pt idx="73">
                  <c:v>248.47</c:v>
                </c:pt>
                <c:pt idx="74">
                  <c:v>250.672</c:v>
                </c:pt>
                <c:pt idx="75">
                  <c:v>246.98999999999998</c:v>
                </c:pt>
                <c:pt idx="76">
                  <c:v>252.67500000000001</c:v>
                </c:pt>
                <c:pt idx="77">
                  <c:v>270.87799999999999</c:v>
                </c:pt>
                <c:pt idx="79">
                  <c:v>263.71800000000002</c:v>
                </c:pt>
                <c:pt idx="80">
                  <c:v>190.24700000000001</c:v>
                </c:pt>
                <c:pt idx="81">
                  <c:v>180.89599999999999</c:v>
                </c:pt>
                <c:pt idx="82">
                  <c:v>187.815</c:v>
                </c:pt>
                <c:pt idx="83">
                  <c:v>180.44300000000001</c:v>
                </c:pt>
                <c:pt idx="84">
                  <c:v>191.999</c:v>
                </c:pt>
                <c:pt idx="85">
                  <c:v>187.67599999999996</c:v>
                </c:pt>
                <c:pt idx="86">
                  <c:v>192.37100000000001</c:v>
                </c:pt>
                <c:pt idx="87">
                  <c:v>202.37899999999996</c:v>
                </c:pt>
                <c:pt idx="88">
                  <c:v>211.72200000000001</c:v>
                </c:pt>
                <c:pt idx="89">
                  <c:v>210.21300000000002</c:v>
                </c:pt>
                <c:pt idx="90">
                  <c:v>208.75000000000003</c:v>
                </c:pt>
                <c:pt idx="91">
                  <c:v>211.13099999999997</c:v>
                </c:pt>
                <c:pt idx="92">
                  <c:v>207.33400000000003</c:v>
                </c:pt>
                <c:pt idx="93">
                  <c:v>210.7</c:v>
                </c:pt>
                <c:pt idx="94">
                  <c:v>212.50399999999999</c:v>
                </c:pt>
                <c:pt idx="95">
                  <c:v>212.24</c:v>
                </c:pt>
                <c:pt idx="96">
                  <c:v>209.40100000000001</c:v>
                </c:pt>
                <c:pt idx="97">
                  <c:v>219.36099999999999</c:v>
                </c:pt>
                <c:pt idx="98">
                  <c:v>209.42799999999997</c:v>
                </c:pt>
                <c:pt idx="99">
                  <c:v>251.07339999999999</c:v>
                </c:pt>
                <c:pt idx="100">
                  <c:v>267.21113000000003</c:v>
                </c:pt>
                <c:pt idx="101">
                  <c:v>260.33008999999998</c:v>
                </c:pt>
                <c:pt idx="102">
                  <c:v>271.26740000000001</c:v>
                </c:pt>
                <c:pt idx="103">
                  <c:v>142.89514000000003</c:v>
                </c:pt>
                <c:pt idx="104">
                  <c:v>146.820885</c:v>
                </c:pt>
                <c:pt idx="105">
                  <c:v>149.97817999999998</c:v>
                </c:pt>
                <c:pt idx="106">
                  <c:v>145.51227900000001</c:v>
                </c:pt>
                <c:pt idx="107">
                  <c:v>176.77016899999998</c:v>
                </c:pt>
                <c:pt idx="108">
                  <c:v>199.33470600000001</c:v>
                </c:pt>
                <c:pt idx="109">
                  <c:v>229.155687</c:v>
                </c:pt>
                <c:pt idx="110">
                  <c:v>285.04012599999999</c:v>
                </c:pt>
                <c:pt idx="111">
                  <c:v>295.61082099999999</c:v>
                </c:pt>
                <c:pt idx="112">
                  <c:v>340.04125300000004</c:v>
                </c:pt>
                <c:pt idx="113">
                  <c:v>343.62762300000003</c:v>
                </c:pt>
                <c:pt idx="114">
                  <c:v>359.19606799999997</c:v>
                </c:pt>
                <c:pt idx="115">
                  <c:v>359.84476600000005</c:v>
                </c:pt>
                <c:pt idx="116">
                  <c:v>371.877745</c:v>
                </c:pt>
                <c:pt idx="117">
                  <c:v>367.66649899999999</c:v>
                </c:pt>
                <c:pt idx="118">
                  <c:v>369.23717899999997</c:v>
                </c:pt>
                <c:pt idx="119">
                  <c:v>387.30756399999996</c:v>
                </c:pt>
                <c:pt idx="120">
                  <c:v>383.41099799999995</c:v>
                </c:pt>
                <c:pt idx="121">
                  <c:v>406.44728399999997</c:v>
                </c:pt>
                <c:pt idx="122">
                  <c:v>397.31512400000003</c:v>
                </c:pt>
                <c:pt idx="123">
                  <c:v>1185.6832879999999</c:v>
                </c:pt>
                <c:pt idx="124">
                  <c:v>1215.7563210000001</c:v>
                </c:pt>
                <c:pt idx="125">
                  <c:v>1245.9342220000001</c:v>
                </c:pt>
                <c:pt idx="126">
                  <c:v>1265.2035370000001</c:v>
                </c:pt>
                <c:pt idx="127">
                  <c:v>1302.3782270000002</c:v>
                </c:pt>
                <c:pt idx="128">
                  <c:v>1449.310162</c:v>
                </c:pt>
                <c:pt idx="129">
                  <c:v>1599.4267880000002</c:v>
                </c:pt>
                <c:pt idx="130">
                  <c:v>1575.8385560000002</c:v>
                </c:pt>
                <c:pt idx="131">
                  <c:v>1592.4093580000001</c:v>
                </c:pt>
                <c:pt idx="132">
                  <c:v>1614.817937</c:v>
                </c:pt>
                <c:pt idx="133">
                  <c:v>1713.6710989999999</c:v>
                </c:pt>
                <c:pt idx="134">
                  <c:v>1777.7488890000004</c:v>
                </c:pt>
                <c:pt idx="135">
                  <c:v>1920.770552</c:v>
                </c:pt>
                <c:pt idx="136">
                  <c:v>1975.6392209999997</c:v>
                </c:pt>
                <c:pt idx="137">
                  <c:v>2033.1815380000003</c:v>
                </c:pt>
                <c:pt idx="138">
                  <c:v>2050.6918819999996</c:v>
                </c:pt>
                <c:pt idx="139">
                  <c:v>2066.2809419999999</c:v>
                </c:pt>
                <c:pt idx="140">
                  <c:v>2322.8558390000003</c:v>
                </c:pt>
                <c:pt idx="141">
                  <c:v>2439.5816159999999</c:v>
                </c:pt>
                <c:pt idx="142">
                  <c:v>150.23633299999997</c:v>
                </c:pt>
                <c:pt idx="143">
                  <c:v>146.91195799999997</c:v>
                </c:pt>
                <c:pt idx="144">
                  <c:v>152.251801</c:v>
                </c:pt>
                <c:pt idx="145">
                  <c:v>151.93863300000001</c:v>
                </c:pt>
                <c:pt idx="146">
                  <c:v>179.69760300000002</c:v>
                </c:pt>
                <c:pt idx="147">
                  <c:v>222.85180199999996</c:v>
                </c:pt>
                <c:pt idx="148">
                  <c:v>251.09472199999999</c:v>
                </c:pt>
                <c:pt idx="149">
                  <c:v>327.76594799999998</c:v>
                </c:pt>
                <c:pt idx="150">
                  <c:v>378.58989599999995</c:v>
                </c:pt>
                <c:pt idx="151">
                  <c:v>385.50948199999999</c:v>
                </c:pt>
                <c:pt idx="152">
                  <c:v>385.53557599999999</c:v>
                </c:pt>
                <c:pt idx="153">
                  <c:v>384.42223999999999</c:v>
                </c:pt>
                <c:pt idx="154">
                  <c:v>420.98877199999998</c:v>
                </c:pt>
                <c:pt idx="155">
                  <c:v>420.51235300000002</c:v>
                </c:pt>
                <c:pt idx="156">
                  <c:v>436.86895600000003</c:v>
                </c:pt>
                <c:pt idx="157">
                  <c:v>444.50859400000002</c:v>
                </c:pt>
                <c:pt idx="158">
                  <c:v>456.77522000000005</c:v>
                </c:pt>
                <c:pt idx="159">
                  <c:v>493.33179200000001</c:v>
                </c:pt>
                <c:pt idx="160">
                  <c:v>471.66540900000001</c:v>
                </c:pt>
                <c:pt idx="161">
                  <c:v>494.70808900000003</c:v>
                </c:pt>
                <c:pt idx="163">
                  <c:v>807.32480299999986</c:v>
                </c:pt>
                <c:pt idx="164">
                  <c:v>1495.5951400000001</c:v>
                </c:pt>
                <c:pt idx="165">
                  <c:v>1816.927406</c:v>
                </c:pt>
                <c:pt idx="166">
                  <c:v>1588.8920390000001</c:v>
                </c:pt>
                <c:pt idx="167">
                  <c:v>2161.4888679999999</c:v>
                </c:pt>
                <c:pt idx="168">
                  <c:v>2041.6280960000004</c:v>
                </c:pt>
                <c:pt idx="169">
                  <c:v>143.105422</c:v>
                </c:pt>
                <c:pt idx="170">
                  <c:v>152.17839699999999</c:v>
                </c:pt>
                <c:pt idx="171">
                  <c:v>150.76777299999998</c:v>
                </c:pt>
                <c:pt idx="172">
                  <c:v>149.54230000000001</c:v>
                </c:pt>
                <c:pt idx="173">
                  <c:v>153.914151</c:v>
                </c:pt>
                <c:pt idx="174">
                  <c:v>180.62601299999997</c:v>
                </c:pt>
                <c:pt idx="175">
                  <c:v>221.97924499999999</c:v>
                </c:pt>
                <c:pt idx="176">
                  <c:v>256.412666</c:v>
                </c:pt>
                <c:pt idx="177">
                  <c:v>275.878739</c:v>
                </c:pt>
                <c:pt idx="178">
                  <c:v>320.48031400000002</c:v>
                </c:pt>
                <c:pt idx="179">
                  <c:v>385.65962500000001</c:v>
                </c:pt>
                <c:pt idx="180">
                  <c:v>370.71906999999999</c:v>
                </c:pt>
                <c:pt idx="181">
                  <c:v>409.81299799999999</c:v>
                </c:pt>
                <c:pt idx="182">
                  <c:v>411.02340500000003</c:v>
                </c:pt>
                <c:pt idx="183">
                  <c:v>424.63590800000003</c:v>
                </c:pt>
                <c:pt idx="184">
                  <c:v>430.38042899999999</c:v>
                </c:pt>
                <c:pt idx="185">
                  <c:v>462.09840500000001</c:v>
                </c:pt>
                <c:pt idx="186">
                  <c:v>450.90949399999994</c:v>
                </c:pt>
                <c:pt idx="187">
                  <c:v>463.12178600000004</c:v>
                </c:pt>
                <c:pt idx="188">
                  <c:v>469.66580199999999</c:v>
                </c:pt>
                <c:pt idx="189">
                  <c:v>495.256168</c:v>
                </c:pt>
                <c:pt idx="190">
                  <c:v>503.30963199999997</c:v>
                </c:pt>
                <c:pt idx="193">
                  <c:v>151.70138500000002</c:v>
                </c:pt>
                <c:pt idx="194">
                  <c:v>148.35853500000002</c:v>
                </c:pt>
                <c:pt idx="195">
                  <c:v>148.39142999999999</c:v>
                </c:pt>
                <c:pt idx="196">
                  <c:v>152.95032999999998</c:v>
                </c:pt>
                <c:pt idx="197">
                  <c:v>180.194669</c:v>
                </c:pt>
                <c:pt idx="198">
                  <c:v>182.357677</c:v>
                </c:pt>
                <c:pt idx="199">
                  <c:v>234.52415500000001</c:v>
                </c:pt>
                <c:pt idx="200">
                  <c:v>279.89565999999996</c:v>
                </c:pt>
                <c:pt idx="201">
                  <c:v>282.19343500000002</c:v>
                </c:pt>
                <c:pt idx="202">
                  <c:v>343.28134299999999</c:v>
                </c:pt>
                <c:pt idx="203">
                  <c:v>365.44121100000001</c:v>
                </c:pt>
                <c:pt idx="204">
                  <c:v>378.90139600000003</c:v>
                </c:pt>
                <c:pt idx="205">
                  <c:v>420.66878700000001</c:v>
                </c:pt>
                <c:pt idx="206">
                  <c:v>419.57777599999997</c:v>
                </c:pt>
                <c:pt idx="207">
                  <c:v>437.08499199999994</c:v>
                </c:pt>
                <c:pt idx="208">
                  <c:v>484.45326699999998</c:v>
                </c:pt>
                <c:pt idx="209">
                  <c:v>457.37077500000004</c:v>
                </c:pt>
                <c:pt idx="210">
                  <c:v>467.784583</c:v>
                </c:pt>
                <c:pt idx="211">
                  <c:v>472.40361999999999</c:v>
                </c:pt>
                <c:pt idx="212">
                  <c:v>494.94934699999999</c:v>
                </c:pt>
                <c:pt idx="213">
                  <c:v>483.83699300000006</c:v>
                </c:pt>
                <c:pt idx="214">
                  <c:v>511.08445399999994</c:v>
                </c:pt>
                <c:pt idx="215">
                  <c:v>498.43234400000006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30-43C4-98EA-5AC89AD4B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915936"/>
        <c:axId val="280916320"/>
      </c:scatterChart>
      <c:valAx>
        <c:axId val="28091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TDS from 25C SC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916320"/>
        <c:crosses val="autoZero"/>
        <c:crossBetween val="midCat"/>
      </c:valAx>
      <c:valAx>
        <c:axId val="28091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Σ</a:t>
                </a:r>
                <a:r>
                  <a:rPr lang="en-US" baseline="0"/>
                  <a:t> Diss. Analytes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91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DissTot!$AA$7:$AA$239</c:f>
              <c:numCache>
                <c:formatCode>General</c:formatCode>
                <c:ptCount val="233"/>
                <c:pt idx="0">
                  <c:v>0</c:v>
                </c:pt>
                <c:pt idx="1">
                  <c:v>0.78857856000000004</c:v>
                </c:pt>
                <c:pt idx="2">
                  <c:v>0.80467200000000005</c:v>
                </c:pt>
                <c:pt idx="3">
                  <c:v>0.82076544000000007</c:v>
                </c:pt>
                <c:pt idx="4">
                  <c:v>0.82076544000000007</c:v>
                </c:pt>
                <c:pt idx="5">
                  <c:v>0.86904576000000011</c:v>
                </c:pt>
                <c:pt idx="6">
                  <c:v>12.536789760000001</c:v>
                </c:pt>
                <c:pt idx="7">
                  <c:v>12.536789760000001</c:v>
                </c:pt>
                <c:pt idx="8">
                  <c:v>13.775984640000003</c:v>
                </c:pt>
                <c:pt idx="9">
                  <c:v>13.775984640000003</c:v>
                </c:pt>
                <c:pt idx="10">
                  <c:v>13.775984640000003</c:v>
                </c:pt>
                <c:pt idx="11">
                  <c:v>13.775984640000003</c:v>
                </c:pt>
                <c:pt idx="12">
                  <c:v>13.775984640000003</c:v>
                </c:pt>
                <c:pt idx="13">
                  <c:v>13.775984640000003</c:v>
                </c:pt>
                <c:pt idx="14">
                  <c:v>13.904732160000002</c:v>
                </c:pt>
                <c:pt idx="15">
                  <c:v>13.904732160000002</c:v>
                </c:pt>
                <c:pt idx="16">
                  <c:v>13.904732160000002</c:v>
                </c:pt>
                <c:pt idx="17">
                  <c:v>15.56235648</c:v>
                </c:pt>
                <c:pt idx="18">
                  <c:v>15.56235648</c:v>
                </c:pt>
                <c:pt idx="19">
                  <c:v>15.56235648</c:v>
                </c:pt>
                <c:pt idx="20">
                  <c:v>15.56235648</c:v>
                </c:pt>
                <c:pt idx="21">
                  <c:v>15.56235648</c:v>
                </c:pt>
                <c:pt idx="22">
                  <c:v>15.56235648</c:v>
                </c:pt>
                <c:pt idx="23">
                  <c:v>16.350935040000003</c:v>
                </c:pt>
                <c:pt idx="24">
                  <c:v>16.350935040000003</c:v>
                </c:pt>
                <c:pt idx="25">
                  <c:v>63.504714240000006</c:v>
                </c:pt>
                <c:pt idx="26">
                  <c:v>63.504714240000006</c:v>
                </c:pt>
                <c:pt idx="27">
                  <c:v>63.504714240000006</c:v>
                </c:pt>
                <c:pt idx="28">
                  <c:v>64.019704320000002</c:v>
                </c:pt>
                <c:pt idx="29">
                  <c:v>64.019704320000002</c:v>
                </c:pt>
                <c:pt idx="30">
                  <c:v>65.194525440000007</c:v>
                </c:pt>
                <c:pt idx="31">
                  <c:v>65.291086079999999</c:v>
                </c:pt>
                <c:pt idx="32">
                  <c:v>65.291086079999999</c:v>
                </c:pt>
                <c:pt idx="33">
                  <c:v>65.291086079999999</c:v>
                </c:pt>
                <c:pt idx="34">
                  <c:v>65.307179520000005</c:v>
                </c:pt>
                <c:pt idx="35">
                  <c:v>65.548581119999994</c:v>
                </c:pt>
                <c:pt idx="36">
                  <c:v>65.725608960000017</c:v>
                </c:pt>
                <c:pt idx="37">
                  <c:v>65.854356480000007</c:v>
                </c:pt>
                <c:pt idx="38">
                  <c:v>67.125738240000004</c:v>
                </c:pt>
                <c:pt idx="39">
                  <c:v>91.764794880000011</c:v>
                </c:pt>
                <c:pt idx="40">
                  <c:v>92.231504640000011</c:v>
                </c:pt>
                <c:pt idx="41">
                  <c:v>92.376345600000008</c:v>
                </c:pt>
                <c:pt idx="42">
                  <c:v>95</c:v>
                </c:pt>
                <c:pt idx="43">
                  <c:v>95.772061440000002</c:v>
                </c:pt>
                <c:pt idx="44">
                  <c:v>95.772061440000002</c:v>
                </c:pt>
                <c:pt idx="45">
                  <c:v>95.772061440000002</c:v>
                </c:pt>
                <c:pt idx="46">
                  <c:v>95.772061440000002</c:v>
                </c:pt>
                <c:pt idx="47">
                  <c:v>95.949089279999995</c:v>
                </c:pt>
                <c:pt idx="48">
                  <c:v>96.480172800000005</c:v>
                </c:pt>
                <c:pt idx="49">
                  <c:v>96.496266240000011</c:v>
                </c:pt>
                <c:pt idx="50">
                  <c:v>97.864208640000015</c:v>
                </c:pt>
                <c:pt idx="51">
                  <c:v>103.15895039999999</c:v>
                </c:pt>
                <c:pt idx="52">
                  <c:v>103.15895039999999</c:v>
                </c:pt>
                <c:pt idx="53">
                  <c:v>116.64525312000002</c:v>
                </c:pt>
                <c:pt idx="54">
                  <c:v>127.83019392000001</c:v>
                </c:pt>
                <c:pt idx="55">
                  <c:v>146.16062208</c:v>
                </c:pt>
                <c:pt idx="56">
                  <c:v>162.99436032000003</c:v>
                </c:pt>
                <c:pt idx="57">
                  <c:v>164.08871424</c:v>
                </c:pt>
                <c:pt idx="58">
                  <c:v>164.08871424</c:v>
                </c:pt>
                <c:pt idx="59">
                  <c:v>164.08871424</c:v>
                </c:pt>
                <c:pt idx="60">
                  <c:v>164.08871424</c:v>
                </c:pt>
                <c:pt idx="61">
                  <c:v>164.08871424</c:v>
                </c:pt>
                <c:pt idx="62">
                  <c:v>164.08871424</c:v>
                </c:pt>
                <c:pt idx="63">
                  <c:v>164.08871424</c:v>
                </c:pt>
                <c:pt idx="64">
                  <c:v>164.08871424</c:v>
                </c:pt>
                <c:pt idx="65">
                  <c:v>164.08871424</c:v>
                </c:pt>
                <c:pt idx="66">
                  <c:v>164.08871424</c:v>
                </c:pt>
                <c:pt idx="67">
                  <c:v>164.08871424</c:v>
                </c:pt>
                <c:pt idx="68">
                  <c:v>164.08871424</c:v>
                </c:pt>
                <c:pt idx="69">
                  <c:v>164.08871424</c:v>
                </c:pt>
                <c:pt idx="70">
                  <c:v>164.08871424</c:v>
                </c:pt>
                <c:pt idx="71">
                  <c:v>164.08871424</c:v>
                </c:pt>
                <c:pt idx="72">
                  <c:v>164.08871424</c:v>
                </c:pt>
                <c:pt idx="73">
                  <c:v>164.08871424</c:v>
                </c:pt>
                <c:pt idx="74">
                  <c:v>164.08871424</c:v>
                </c:pt>
                <c:pt idx="75">
                  <c:v>164.08871424</c:v>
                </c:pt>
                <c:pt idx="76">
                  <c:v>164.08871424</c:v>
                </c:pt>
                <c:pt idx="77">
                  <c:v>189.38760192000004</c:v>
                </c:pt>
                <c:pt idx="78">
                  <c:v>189.38760192000004</c:v>
                </c:pt>
                <c:pt idx="79">
                  <c:v>189.38760192000004</c:v>
                </c:pt>
                <c:pt idx="80">
                  <c:v>189.38760192000004</c:v>
                </c:pt>
                <c:pt idx="81">
                  <c:v>189.38760192000004</c:v>
                </c:pt>
                <c:pt idx="82">
                  <c:v>189.38760192000004</c:v>
                </c:pt>
                <c:pt idx="83">
                  <c:v>189.38760192000004</c:v>
                </c:pt>
                <c:pt idx="84">
                  <c:v>189.38760192000004</c:v>
                </c:pt>
                <c:pt idx="85">
                  <c:v>189.38760192000004</c:v>
                </c:pt>
                <c:pt idx="86">
                  <c:v>189.38760192000004</c:v>
                </c:pt>
                <c:pt idx="87">
                  <c:v>189.38760192000004</c:v>
                </c:pt>
                <c:pt idx="88">
                  <c:v>189.38760192000004</c:v>
                </c:pt>
                <c:pt idx="89">
                  <c:v>189.38760192000004</c:v>
                </c:pt>
                <c:pt idx="90">
                  <c:v>189.38760192000004</c:v>
                </c:pt>
                <c:pt idx="91">
                  <c:v>189.38760192000004</c:v>
                </c:pt>
                <c:pt idx="92">
                  <c:v>189.38760192000004</c:v>
                </c:pt>
                <c:pt idx="93">
                  <c:v>189.38760192000004</c:v>
                </c:pt>
                <c:pt idx="94">
                  <c:v>189.38760192000004</c:v>
                </c:pt>
                <c:pt idx="95">
                  <c:v>189.38760192000004</c:v>
                </c:pt>
                <c:pt idx="96">
                  <c:v>189.38760192000004</c:v>
                </c:pt>
                <c:pt idx="97">
                  <c:v>204.43496832000002</c:v>
                </c:pt>
                <c:pt idx="98">
                  <c:v>204.43496832000002</c:v>
                </c:pt>
                <c:pt idx="99">
                  <c:v>204.43496832000002</c:v>
                </c:pt>
                <c:pt idx="100">
                  <c:v>204.43496832000002</c:v>
                </c:pt>
                <c:pt idx="101">
                  <c:v>204.43496832000002</c:v>
                </c:pt>
                <c:pt idx="102">
                  <c:v>204.43496832000002</c:v>
                </c:pt>
                <c:pt idx="103">
                  <c:v>204.43496832000002</c:v>
                </c:pt>
                <c:pt idx="104">
                  <c:v>204.43496832000002</c:v>
                </c:pt>
                <c:pt idx="105">
                  <c:v>204.43496832000002</c:v>
                </c:pt>
                <c:pt idx="106">
                  <c:v>204.43496832000002</c:v>
                </c:pt>
                <c:pt idx="107">
                  <c:v>204.43496832000002</c:v>
                </c:pt>
                <c:pt idx="108">
                  <c:v>204.43496832000002</c:v>
                </c:pt>
                <c:pt idx="109">
                  <c:v>204.43496832000002</c:v>
                </c:pt>
                <c:pt idx="110">
                  <c:v>204.43496832000002</c:v>
                </c:pt>
                <c:pt idx="111">
                  <c:v>204.43496832000002</c:v>
                </c:pt>
                <c:pt idx="112">
                  <c:v>204.43496832000002</c:v>
                </c:pt>
                <c:pt idx="113">
                  <c:v>204.43496832000002</c:v>
                </c:pt>
                <c:pt idx="114">
                  <c:v>204.43496832000002</c:v>
                </c:pt>
                <c:pt idx="115">
                  <c:v>204.43496832000002</c:v>
                </c:pt>
                <c:pt idx="116">
                  <c:v>227.62561536000001</c:v>
                </c:pt>
                <c:pt idx="117">
                  <c:v>272.47803264000004</c:v>
                </c:pt>
                <c:pt idx="118">
                  <c:v>295.82961408</c:v>
                </c:pt>
                <c:pt idx="119">
                  <c:v>295.82961408</c:v>
                </c:pt>
                <c:pt idx="120">
                  <c:v>298.74252672</c:v>
                </c:pt>
                <c:pt idx="121">
                  <c:v>298.74252672</c:v>
                </c:pt>
                <c:pt idx="122">
                  <c:v>298.74252672</c:v>
                </c:pt>
                <c:pt idx="123">
                  <c:v>298.74252672</c:v>
                </c:pt>
                <c:pt idx="124">
                  <c:v>298.74252672</c:v>
                </c:pt>
                <c:pt idx="125">
                  <c:v>298.74252672</c:v>
                </c:pt>
                <c:pt idx="126">
                  <c:v>298.74252672</c:v>
                </c:pt>
                <c:pt idx="127">
                  <c:v>298.74252672</c:v>
                </c:pt>
                <c:pt idx="128">
                  <c:v>298.74252672</c:v>
                </c:pt>
                <c:pt idx="129">
                  <c:v>298.74252672</c:v>
                </c:pt>
                <c:pt idx="130">
                  <c:v>298.74252672</c:v>
                </c:pt>
                <c:pt idx="131">
                  <c:v>298.74252672</c:v>
                </c:pt>
                <c:pt idx="132">
                  <c:v>298.74252672</c:v>
                </c:pt>
                <c:pt idx="133">
                  <c:v>298.74252672</c:v>
                </c:pt>
                <c:pt idx="134">
                  <c:v>298.74252672</c:v>
                </c:pt>
                <c:pt idx="135">
                  <c:v>298.74252672</c:v>
                </c:pt>
                <c:pt idx="136">
                  <c:v>298.74252672</c:v>
                </c:pt>
                <c:pt idx="137">
                  <c:v>298.74252672</c:v>
                </c:pt>
                <c:pt idx="138">
                  <c:v>298.74252672</c:v>
                </c:pt>
                <c:pt idx="139">
                  <c:v>298.74252672</c:v>
                </c:pt>
                <c:pt idx="140">
                  <c:v>332.89280640000004</c:v>
                </c:pt>
                <c:pt idx="141">
                  <c:v>332.89280640000004</c:v>
                </c:pt>
                <c:pt idx="142">
                  <c:v>332.89280640000004</c:v>
                </c:pt>
                <c:pt idx="143">
                  <c:v>332.89280640000004</c:v>
                </c:pt>
                <c:pt idx="144">
                  <c:v>332.89280640000004</c:v>
                </c:pt>
                <c:pt idx="145">
                  <c:v>332.89280640000004</c:v>
                </c:pt>
                <c:pt idx="146">
                  <c:v>332.89280640000004</c:v>
                </c:pt>
                <c:pt idx="147">
                  <c:v>332.89280640000004</c:v>
                </c:pt>
                <c:pt idx="148">
                  <c:v>332.89280640000004</c:v>
                </c:pt>
                <c:pt idx="149">
                  <c:v>332.89280640000004</c:v>
                </c:pt>
                <c:pt idx="150">
                  <c:v>332.89280640000004</c:v>
                </c:pt>
                <c:pt idx="151">
                  <c:v>332.89280640000004</c:v>
                </c:pt>
                <c:pt idx="152">
                  <c:v>332.89280640000004</c:v>
                </c:pt>
                <c:pt idx="153">
                  <c:v>332.89280640000004</c:v>
                </c:pt>
                <c:pt idx="154">
                  <c:v>332.89280640000004</c:v>
                </c:pt>
                <c:pt idx="155">
                  <c:v>332.89280640000004</c:v>
                </c:pt>
                <c:pt idx="156">
                  <c:v>332.89280640000004</c:v>
                </c:pt>
                <c:pt idx="157">
                  <c:v>332.89280640000004</c:v>
                </c:pt>
                <c:pt idx="158">
                  <c:v>332.89280640000004</c:v>
                </c:pt>
                <c:pt idx="159">
                  <c:v>345.71927808000004</c:v>
                </c:pt>
                <c:pt idx="160">
                  <c:v>345.71927808000004</c:v>
                </c:pt>
                <c:pt idx="161">
                  <c:v>345.71927808000004</c:v>
                </c:pt>
                <c:pt idx="162">
                  <c:v>345.71927808000004</c:v>
                </c:pt>
                <c:pt idx="163">
                  <c:v>345.71927808000004</c:v>
                </c:pt>
                <c:pt idx="164">
                  <c:v>345.71927808000004</c:v>
                </c:pt>
                <c:pt idx="165">
                  <c:v>345.71927808000004</c:v>
                </c:pt>
                <c:pt idx="166">
                  <c:v>345.71927808000004</c:v>
                </c:pt>
                <c:pt idx="167">
                  <c:v>345.71927808000004</c:v>
                </c:pt>
                <c:pt idx="168">
                  <c:v>345.71927808000004</c:v>
                </c:pt>
                <c:pt idx="169">
                  <c:v>345.71927808000004</c:v>
                </c:pt>
                <c:pt idx="170">
                  <c:v>345.71927808000004</c:v>
                </c:pt>
                <c:pt idx="171">
                  <c:v>345.71927808000004</c:v>
                </c:pt>
                <c:pt idx="172">
                  <c:v>345.71927808000004</c:v>
                </c:pt>
                <c:pt idx="173">
                  <c:v>345.71927808000004</c:v>
                </c:pt>
                <c:pt idx="174">
                  <c:v>345.71927808000004</c:v>
                </c:pt>
                <c:pt idx="175">
                  <c:v>345.71927808000004</c:v>
                </c:pt>
                <c:pt idx="176">
                  <c:v>345.71927808000004</c:v>
                </c:pt>
                <c:pt idx="177">
                  <c:v>345.71927808000004</c:v>
                </c:pt>
                <c:pt idx="178">
                  <c:v>345.71927808000004</c:v>
                </c:pt>
                <c:pt idx="179">
                  <c:v>345.79974528000002</c:v>
                </c:pt>
                <c:pt idx="180">
                  <c:v>348.22985471999999</c:v>
                </c:pt>
                <c:pt idx="181">
                  <c:v>348.22985471999999</c:v>
                </c:pt>
                <c:pt idx="182">
                  <c:v>348.22985471999999</c:v>
                </c:pt>
                <c:pt idx="183">
                  <c:v>348.22985471999999</c:v>
                </c:pt>
                <c:pt idx="184">
                  <c:v>348.22985471999999</c:v>
                </c:pt>
                <c:pt idx="185">
                  <c:v>348.22985471999999</c:v>
                </c:pt>
                <c:pt idx="186">
                  <c:v>377.05320576000003</c:v>
                </c:pt>
                <c:pt idx="187">
                  <c:v>377.05320576000003</c:v>
                </c:pt>
                <c:pt idx="188">
                  <c:v>377.05320576000003</c:v>
                </c:pt>
                <c:pt idx="189">
                  <c:v>377.05320576000003</c:v>
                </c:pt>
                <c:pt idx="190">
                  <c:v>377.05320576000003</c:v>
                </c:pt>
                <c:pt idx="191">
                  <c:v>377.05320576000003</c:v>
                </c:pt>
                <c:pt idx="192">
                  <c:v>377.05320576000003</c:v>
                </c:pt>
                <c:pt idx="193">
                  <c:v>377.05320576000003</c:v>
                </c:pt>
                <c:pt idx="194">
                  <c:v>377.05320576000003</c:v>
                </c:pt>
                <c:pt idx="195">
                  <c:v>377.05320576000003</c:v>
                </c:pt>
                <c:pt idx="196">
                  <c:v>377.05320576000003</c:v>
                </c:pt>
                <c:pt idx="197">
                  <c:v>377.05320576000003</c:v>
                </c:pt>
                <c:pt idx="198">
                  <c:v>377.05320576000003</c:v>
                </c:pt>
                <c:pt idx="199">
                  <c:v>377.05320576000003</c:v>
                </c:pt>
                <c:pt idx="200">
                  <c:v>377.05320576000003</c:v>
                </c:pt>
                <c:pt idx="201">
                  <c:v>377.05320576000003</c:v>
                </c:pt>
                <c:pt idx="202">
                  <c:v>377.05320576000003</c:v>
                </c:pt>
                <c:pt idx="203">
                  <c:v>377.05320576000003</c:v>
                </c:pt>
                <c:pt idx="204">
                  <c:v>377.05320576000003</c:v>
                </c:pt>
                <c:pt idx="205">
                  <c:v>377.05320576000003</c:v>
                </c:pt>
                <c:pt idx="206">
                  <c:v>377.05320576000003</c:v>
                </c:pt>
                <c:pt idx="207">
                  <c:v>377.05320576000003</c:v>
                </c:pt>
                <c:pt idx="208">
                  <c:v>377.58428928000001</c:v>
                </c:pt>
                <c:pt idx="209">
                  <c:v>421.39063296</c:v>
                </c:pt>
                <c:pt idx="210">
                  <c:v>421.48719360000001</c:v>
                </c:pt>
                <c:pt idx="211">
                  <c:v>421.48719360000001</c:v>
                </c:pt>
                <c:pt idx="212">
                  <c:v>421.48719360000001</c:v>
                </c:pt>
                <c:pt idx="213">
                  <c:v>421.48719360000001</c:v>
                </c:pt>
                <c:pt idx="214">
                  <c:v>421.48719360000001</c:v>
                </c:pt>
                <c:pt idx="215">
                  <c:v>421.48719360000001</c:v>
                </c:pt>
                <c:pt idx="216">
                  <c:v>421.48719360000001</c:v>
                </c:pt>
                <c:pt idx="217">
                  <c:v>421.48719360000001</c:v>
                </c:pt>
                <c:pt idx="218">
                  <c:v>421.48719360000001</c:v>
                </c:pt>
                <c:pt idx="219">
                  <c:v>421.48719360000001</c:v>
                </c:pt>
                <c:pt idx="220">
                  <c:v>421.48719360000001</c:v>
                </c:pt>
                <c:pt idx="221">
                  <c:v>421.48719360000001</c:v>
                </c:pt>
                <c:pt idx="222">
                  <c:v>421.48719360000001</c:v>
                </c:pt>
                <c:pt idx="223">
                  <c:v>421.48719360000001</c:v>
                </c:pt>
                <c:pt idx="224">
                  <c:v>421.48719360000001</c:v>
                </c:pt>
                <c:pt idx="225">
                  <c:v>421.48719360000001</c:v>
                </c:pt>
                <c:pt idx="226">
                  <c:v>421.48719360000001</c:v>
                </c:pt>
                <c:pt idx="227">
                  <c:v>421.48719360000001</c:v>
                </c:pt>
                <c:pt idx="228">
                  <c:v>421.48719360000001</c:v>
                </c:pt>
                <c:pt idx="229">
                  <c:v>421.48719360000001</c:v>
                </c:pt>
                <c:pt idx="230">
                  <c:v>421.48719360000001</c:v>
                </c:pt>
                <c:pt idx="231">
                  <c:v>421.48719360000001</c:v>
                </c:pt>
                <c:pt idx="232">
                  <c:v>510.74141184000007</c:v>
                </c:pt>
              </c:numCache>
            </c:numRef>
          </c:xVal>
          <c:yVal>
            <c:numRef>
              <c:f>DissTot!$AB$7:$AB$239</c:f>
              <c:numCache>
                <c:formatCode>0.00</c:formatCode>
                <c:ptCount val="233"/>
                <c:pt idx="0">
                  <c:v>0.97368421052631582</c:v>
                </c:pt>
                <c:pt idx="5">
                  <c:v>0.97222222222222221</c:v>
                </c:pt>
                <c:pt idx="6">
                  <c:v>0.94444444444444442</c:v>
                </c:pt>
                <c:pt idx="7">
                  <c:v>1</c:v>
                </c:pt>
                <c:pt idx="14">
                  <c:v>0.95833333333333337</c:v>
                </c:pt>
                <c:pt idx="16">
                  <c:v>0.93877551020408168</c:v>
                </c:pt>
                <c:pt idx="23">
                  <c:v>0.97058823529411764</c:v>
                </c:pt>
                <c:pt idx="24">
                  <c:v>0.94852941176470584</c:v>
                </c:pt>
                <c:pt idx="28">
                  <c:v>0.95744680851063835</c:v>
                </c:pt>
                <c:pt idx="29">
                  <c:v>0.9375</c:v>
                </c:pt>
                <c:pt idx="35">
                  <c:v>0.97727272727272729</c:v>
                </c:pt>
                <c:pt idx="36">
                  <c:v>1.024390243902439</c:v>
                </c:pt>
                <c:pt idx="37">
                  <c:v>1</c:v>
                </c:pt>
                <c:pt idx="41">
                  <c:v>0.93333333333333335</c:v>
                </c:pt>
                <c:pt idx="48">
                  <c:v>0.93333333333333335</c:v>
                </c:pt>
                <c:pt idx="51">
                  <c:v>0.92105263157894735</c:v>
                </c:pt>
                <c:pt idx="52">
                  <c:v>0.94805194805194803</c:v>
                </c:pt>
                <c:pt idx="56">
                  <c:v>1.0172413793103448</c:v>
                </c:pt>
                <c:pt idx="57">
                  <c:v>1</c:v>
                </c:pt>
                <c:pt idx="58">
                  <c:v>0.96551724137931039</c:v>
                </c:pt>
                <c:pt idx="59">
                  <c:v>0.98181818181818181</c:v>
                </c:pt>
                <c:pt idx="60">
                  <c:v>0.96666666666666667</c:v>
                </c:pt>
                <c:pt idx="61">
                  <c:v>0.94915254237288138</c:v>
                </c:pt>
                <c:pt idx="62">
                  <c:v>1</c:v>
                </c:pt>
                <c:pt idx="63">
                  <c:v>0.96610169491525422</c:v>
                </c:pt>
                <c:pt idx="64">
                  <c:v>0.98245614035087714</c:v>
                </c:pt>
                <c:pt idx="65">
                  <c:v>0.98181818181818181</c:v>
                </c:pt>
                <c:pt idx="66">
                  <c:v>0.98275862068965514</c:v>
                </c:pt>
                <c:pt idx="67">
                  <c:v>1</c:v>
                </c:pt>
                <c:pt idx="68">
                  <c:v>1.0357142857142858</c:v>
                </c:pt>
                <c:pt idx="69">
                  <c:v>0.91379310344827591</c:v>
                </c:pt>
                <c:pt idx="70">
                  <c:v>1</c:v>
                </c:pt>
                <c:pt idx="71">
                  <c:v>0.96610169491525422</c:v>
                </c:pt>
                <c:pt idx="72">
                  <c:v>0.98333333333333328</c:v>
                </c:pt>
                <c:pt idx="73">
                  <c:v>0.95081967213114749</c:v>
                </c:pt>
                <c:pt idx="74">
                  <c:v>0.98305084745762716</c:v>
                </c:pt>
                <c:pt idx="76">
                  <c:v>0.93548387096774188</c:v>
                </c:pt>
                <c:pt idx="77">
                  <c:v>0.94117647058823528</c:v>
                </c:pt>
                <c:pt idx="78">
                  <c:v>1</c:v>
                </c:pt>
                <c:pt idx="79">
                  <c:v>0.9538461538461539</c:v>
                </c:pt>
                <c:pt idx="80">
                  <c:v>0.95</c:v>
                </c:pt>
                <c:pt idx="81">
                  <c:v>0.953125</c:v>
                </c:pt>
                <c:pt idx="82">
                  <c:v>0.91666666666666663</c:v>
                </c:pt>
                <c:pt idx="83">
                  <c:v>1.0338983050847457</c:v>
                </c:pt>
                <c:pt idx="84">
                  <c:v>1.0535714285714286</c:v>
                </c:pt>
                <c:pt idx="85">
                  <c:v>1.078125</c:v>
                </c:pt>
                <c:pt idx="86">
                  <c:v>0.984375</c:v>
                </c:pt>
                <c:pt idx="87">
                  <c:v>0.98333333333333328</c:v>
                </c:pt>
                <c:pt idx="88">
                  <c:v>0.94029850746268662</c:v>
                </c:pt>
                <c:pt idx="89">
                  <c:v>0.96610169491525422</c:v>
                </c:pt>
                <c:pt idx="90">
                  <c:v>1.0508474576271187</c:v>
                </c:pt>
                <c:pt idx="91">
                  <c:v>0.921875</c:v>
                </c:pt>
                <c:pt idx="92">
                  <c:v>0.9242424242424242</c:v>
                </c:pt>
                <c:pt idx="93">
                  <c:v>0.96969696969696972</c:v>
                </c:pt>
                <c:pt idx="94">
                  <c:v>0.97101449275362317</c:v>
                </c:pt>
                <c:pt idx="96">
                  <c:v>0.95714285714285718</c:v>
                </c:pt>
                <c:pt idx="97">
                  <c:v>0.66176470588235292</c:v>
                </c:pt>
                <c:pt idx="98">
                  <c:v>0.91836734693877553</c:v>
                </c:pt>
                <c:pt idx="99">
                  <c:v>0.79661016949152541</c:v>
                </c:pt>
                <c:pt idx="100">
                  <c:v>0.77192982456140347</c:v>
                </c:pt>
                <c:pt idx="101">
                  <c:v>0.68656716417910446</c:v>
                </c:pt>
                <c:pt idx="102">
                  <c:v>1</c:v>
                </c:pt>
                <c:pt idx="103">
                  <c:v>0.79661016949152541</c:v>
                </c:pt>
                <c:pt idx="104">
                  <c:v>0.89473684210526316</c:v>
                </c:pt>
                <c:pt idx="105">
                  <c:v>1</c:v>
                </c:pt>
                <c:pt idx="106">
                  <c:v>0.98148148148148151</c:v>
                </c:pt>
                <c:pt idx="107">
                  <c:v>1.0196078431372548</c:v>
                </c:pt>
                <c:pt idx="108">
                  <c:v>0.98148148148148151</c:v>
                </c:pt>
                <c:pt idx="109">
                  <c:v>0.98076923076923073</c:v>
                </c:pt>
                <c:pt idx="110">
                  <c:v>0.94545454545454544</c:v>
                </c:pt>
                <c:pt idx="111">
                  <c:v>0.96363636363636362</c:v>
                </c:pt>
                <c:pt idx="112">
                  <c:v>0.96296296296296291</c:v>
                </c:pt>
                <c:pt idx="113">
                  <c:v>0.98113207547169812</c:v>
                </c:pt>
                <c:pt idx="114">
                  <c:v>0.8833333333333333</c:v>
                </c:pt>
                <c:pt idx="115">
                  <c:v>0.74626865671641796</c:v>
                </c:pt>
                <c:pt idx="116">
                  <c:v>0.93877551020408168</c:v>
                </c:pt>
                <c:pt idx="117">
                  <c:v>1</c:v>
                </c:pt>
                <c:pt idx="119">
                  <c:v>0.98039215686274506</c:v>
                </c:pt>
                <c:pt idx="120">
                  <c:v>0.94011976047904189</c:v>
                </c:pt>
                <c:pt idx="121">
                  <c:v>0.97865853658536583</c:v>
                </c:pt>
                <c:pt idx="122">
                  <c:v>0.99399399399399402</c:v>
                </c:pt>
                <c:pt idx="123">
                  <c:v>0.88636363636363635</c:v>
                </c:pt>
                <c:pt idx="124">
                  <c:v>0.8810068649885584</c:v>
                </c:pt>
                <c:pt idx="125">
                  <c:v>0.56621621621621621</c:v>
                </c:pt>
                <c:pt idx="126">
                  <c:v>0.75945537065052948</c:v>
                </c:pt>
                <c:pt idx="127">
                  <c:v>0.732051282051282</c:v>
                </c:pt>
                <c:pt idx="128">
                  <c:v>0.84943181818181823</c:v>
                </c:pt>
                <c:pt idx="129">
                  <c:v>1.0181268882175227</c:v>
                </c:pt>
                <c:pt idx="130">
                  <c:v>1.0535714285714286</c:v>
                </c:pt>
                <c:pt idx="131">
                  <c:v>0.82701421800947872</c:v>
                </c:pt>
                <c:pt idx="132">
                  <c:v>1.0227617602427921</c:v>
                </c:pt>
                <c:pt idx="133">
                  <c:v>1.0893939393939394</c:v>
                </c:pt>
                <c:pt idx="134">
                  <c:v>1.0085470085470085</c:v>
                </c:pt>
                <c:pt idx="135">
                  <c:v>0.9638205499276411</c:v>
                </c:pt>
                <c:pt idx="136">
                  <c:v>0.65259615384615388</c:v>
                </c:pt>
                <c:pt idx="137">
                  <c:v>1.0517751479289941</c:v>
                </c:pt>
                <c:pt idx="138">
                  <c:v>0.6707193515704154</c:v>
                </c:pt>
                <c:pt idx="139">
                  <c:v>1.0881057268722467</c:v>
                </c:pt>
                <c:pt idx="140">
                  <c:v>0.92045454545454541</c:v>
                </c:pt>
                <c:pt idx="141">
                  <c:v>0.97419354838709682</c:v>
                </c:pt>
                <c:pt idx="142">
                  <c:v>0.97619047619047616</c:v>
                </c:pt>
                <c:pt idx="143">
                  <c:v>0.99337748344370858</c:v>
                </c:pt>
                <c:pt idx="144">
                  <c:v>0.98809523809523814</c:v>
                </c:pt>
                <c:pt idx="145">
                  <c:v>0.93367346938775508</c:v>
                </c:pt>
                <c:pt idx="146">
                  <c:v>0.89414225941422598</c:v>
                </c:pt>
                <c:pt idx="147">
                  <c:v>0.9956521739130435</c:v>
                </c:pt>
                <c:pt idx="148">
                  <c:v>0.97860962566844922</c:v>
                </c:pt>
                <c:pt idx="149">
                  <c:v>0.92400000000000004</c:v>
                </c:pt>
                <c:pt idx="150">
                  <c:v>1.0048780487804878</c:v>
                </c:pt>
                <c:pt idx="151">
                  <c:v>1.0572916666666667</c:v>
                </c:pt>
                <c:pt idx="152">
                  <c:v>1.0252100840336134</c:v>
                </c:pt>
                <c:pt idx="153">
                  <c:v>0.97551020408163269</c:v>
                </c:pt>
                <c:pt idx="154">
                  <c:v>1.1705069124423964</c:v>
                </c:pt>
                <c:pt idx="155">
                  <c:v>1.0076045627376427</c:v>
                </c:pt>
                <c:pt idx="156">
                  <c:v>0.85199999999999998</c:v>
                </c:pt>
                <c:pt idx="157">
                  <c:v>1.0163934426229508</c:v>
                </c:pt>
                <c:pt idx="158">
                  <c:v>0.98194945848375448</c:v>
                </c:pt>
                <c:pt idx="159">
                  <c:v>0.9910714285714286</c:v>
                </c:pt>
                <c:pt idx="160">
                  <c:v>0.80769230769230771</c:v>
                </c:pt>
                <c:pt idx="161">
                  <c:v>0.88266666666666671</c:v>
                </c:pt>
                <c:pt idx="162">
                  <c:v>0.89972899728997291</c:v>
                </c:pt>
                <c:pt idx="163">
                  <c:v>0.86313465783664456</c:v>
                </c:pt>
                <c:pt idx="164">
                  <c:v>0.55501813784764209</c:v>
                </c:pt>
                <c:pt idx="165">
                  <c:v>0.63030303030303025</c:v>
                </c:pt>
                <c:pt idx="166">
                  <c:v>0.86519944979367258</c:v>
                </c:pt>
                <c:pt idx="167">
                  <c:v>0.96635262449528936</c:v>
                </c:pt>
                <c:pt idx="168">
                  <c:v>0.91407222914072228</c:v>
                </c:pt>
                <c:pt idx="169">
                  <c:v>0.89740259740259742</c:v>
                </c:pt>
                <c:pt idx="170">
                  <c:v>0.65523809523809529</c:v>
                </c:pt>
                <c:pt idx="171">
                  <c:v>1.069464544138929</c:v>
                </c:pt>
                <c:pt idx="172">
                  <c:v>1.0426409903713894</c:v>
                </c:pt>
                <c:pt idx="173">
                  <c:v>0.97633872976338731</c:v>
                </c:pt>
                <c:pt idx="174">
                  <c:v>1.0463917525773196</c:v>
                </c:pt>
                <c:pt idx="175">
                  <c:v>1.1155988857938719</c:v>
                </c:pt>
                <c:pt idx="176">
                  <c:v>0.66034482758620694</c:v>
                </c:pt>
                <c:pt idx="177">
                  <c:v>1.0483660130718955</c:v>
                </c:pt>
                <c:pt idx="178">
                  <c:v>0.79843137254901964</c:v>
                </c:pt>
                <c:pt idx="180">
                  <c:v>0.40067114093959733</c:v>
                </c:pt>
                <c:pt idx="181">
                  <c:v>1.0025906735751295</c:v>
                </c:pt>
                <c:pt idx="182">
                  <c:v>1.089430894308943</c:v>
                </c:pt>
                <c:pt idx="183">
                  <c:v>0.96913580246913578</c:v>
                </c:pt>
                <c:pt idx="184">
                  <c:v>1</c:v>
                </c:pt>
                <c:pt idx="185">
                  <c:v>1.0789473684210527</c:v>
                </c:pt>
                <c:pt idx="186">
                  <c:v>0.77249999999999996</c:v>
                </c:pt>
                <c:pt idx="187">
                  <c:v>0.92520775623268703</c:v>
                </c:pt>
                <c:pt idx="188">
                  <c:v>0.85166240409207161</c:v>
                </c:pt>
                <c:pt idx="189">
                  <c:v>0.85828877005347592</c:v>
                </c:pt>
                <c:pt idx="190">
                  <c:v>0.91966759002770082</c:v>
                </c:pt>
                <c:pt idx="191">
                  <c:v>0.41880341880341881</c:v>
                </c:pt>
                <c:pt idx="192">
                  <c:v>0.50055493895671477</c:v>
                </c:pt>
                <c:pt idx="193">
                  <c:v>0.63245823389021483</c:v>
                </c:pt>
                <c:pt idx="194">
                  <c:v>0.78068965517241384</c:v>
                </c:pt>
                <c:pt idx="195">
                  <c:v>0.79487179487179482</c:v>
                </c:pt>
                <c:pt idx="196">
                  <c:v>0.94322580645161291</c:v>
                </c:pt>
                <c:pt idx="197">
                  <c:v>0.94436717663421421</c:v>
                </c:pt>
                <c:pt idx="198">
                  <c:v>0.86581096849474914</c:v>
                </c:pt>
                <c:pt idx="199">
                  <c:v>0.8651162790697674</c:v>
                </c:pt>
                <c:pt idx="200">
                  <c:v>1.0096685082872927</c:v>
                </c:pt>
                <c:pt idx="201">
                  <c:v>0.98335467349551853</c:v>
                </c:pt>
                <c:pt idx="202">
                  <c:v>1.0794270833333333</c:v>
                </c:pt>
                <c:pt idx="203">
                  <c:v>0.9695493300852619</c:v>
                </c:pt>
                <c:pt idx="204">
                  <c:v>0.96825396825396826</c:v>
                </c:pt>
                <c:pt idx="205">
                  <c:v>0.99378881987577639</c:v>
                </c:pt>
                <c:pt idx="206">
                  <c:v>0.65847457627118644</c:v>
                </c:pt>
                <c:pt idx="207">
                  <c:v>0.78301886792452835</c:v>
                </c:pt>
                <c:pt idx="210">
                  <c:v>0.89124668435013266</c:v>
                </c:pt>
                <c:pt idx="211">
                  <c:v>0.80246913580246915</c:v>
                </c:pt>
                <c:pt idx="212">
                  <c:v>0.70824053452115809</c:v>
                </c:pt>
                <c:pt idx="213">
                  <c:v>0.7990314769975787</c:v>
                </c:pt>
                <c:pt idx="214">
                  <c:v>0.64542483660130723</c:v>
                </c:pt>
                <c:pt idx="215">
                  <c:v>0.81237113402061856</c:v>
                </c:pt>
                <c:pt idx="216">
                  <c:v>0.37822580645161291</c:v>
                </c:pt>
                <c:pt idx="217">
                  <c:v>0.7560646900269542</c:v>
                </c:pt>
                <c:pt idx="218">
                  <c:v>0.57947686116700203</c:v>
                </c:pt>
                <c:pt idx="219">
                  <c:v>0.86290322580645162</c:v>
                </c:pt>
                <c:pt idx="220">
                  <c:v>0.51093750000000004</c:v>
                </c:pt>
                <c:pt idx="221">
                  <c:v>0.9002525252525253</c:v>
                </c:pt>
                <c:pt idx="222">
                  <c:v>0.93838254172015401</c:v>
                </c:pt>
                <c:pt idx="223">
                  <c:v>1.0148849797023005</c:v>
                </c:pt>
                <c:pt idx="224">
                  <c:v>0.86712485681557849</c:v>
                </c:pt>
                <c:pt idx="225">
                  <c:v>1.1126582278481012</c:v>
                </c:pt>
                <c:pt idx="226">
                  <c:v>1.0552699228791773</c:v>
                </c:pt>
                <c:pt idx="227">
                  <c:v>1.0242656449553</c:v>
                </c:pt>
                <c:pt idx="228">
                  <c:v>1.0202275600505688</c:v>
                </c:pt>
                <c:pt idx="229">
                  <c:v>0.6225806451612903</c:v>
                </c:pt>
                <c:pt idx="230">
                  <c:v>0.59624999999999995</c:v>
                </c:pt>
                <c:pt idx="231">
                  <c:v>0.83431372549019611</c:v>
                </c:pt>
                <c:pt idx="232">
                  <c:v>0.77549019607843139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90-46A7-A038-536BF6F39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39600"/>
        <c:axId val="178439992"/>
      </c:scatterChart>
      <c:valAx>
        <c:axId val="17843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39992"/>
        <c:crosses val="autoZero"/>
        <c:crossBetween val="midCat"/>
      </c:valAx>
      <c:valAx>
        <c:axId val="178439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 (diss/tot)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39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DissTot!$AA$7:$AA$239</c:f>
              <c:numCache>
                <c:formatCode>General</c:formatCode>
                <c:ptCount val="233"/>
                <c:pt idx="0">
                  <c:v>0</c:v>
                </c:pt>
                <c:pt idx="1">
                  <c:v>0.78857856000000004</c:v>
                </c:pt>
                <c:pt idx="2">
                  <c:v>0.80467200000000005</c:v>
                </c:pt>
                <c:pt idx="3">
                  <c:v>0.82076544000000007</c:v>
                </c:pt>
                <c:pt idx="4">
                  <c:v>0.82076544000000007</c:v>
                </c:pt>
                <c:pt idx="5">
                  <c:v>0.86904576000000011</c:v>
                </c:pt>
                <c:pt idx="6">
                  <c:v>12.536789760000001</c:v>
                </c:pt>
                <c:pt idx="7">
                  <c:v>12.536789760000001</c:v>
                </c:pt>
                <c:pt idx="8">
                  <c:v>13.775984640000003</c:v>
                </c:pt>
                <c:pt idx="9">
                  <c:v>13.775984640000003</c:v>
                </c:pt>
                <c:pt idx="10">
                  <c:v>13.775984640000003</c:v>
                </c:pt>
                <c:pt idx="11">
                  <c:v>13.775984640000003</c:v>
                </c:pt>
                <c:pt idx="12">
                  <c:v>13.775984640000003</c:v>
                </c:pt>
                <c:pt idx="13">
                  <c:v>13.775984640000003</c:v>
                </c:pt>
                <c:pt idx="14">
                  <c:v>13.904732160000002</c:v>
                </c:pt>
                <c:pt idx="15">
                  <c:v>13.904732160000002</c:v>
                </c:pt>
                <c:pt idx="16">
                  <c:v>13.904732160000002</c:v>
                </c:pt>
                <c:pt idx="17">
                  <c:v>15.56235648</c:v>
                </c:pt>
                <c:pt idx="18">
                  <c:v>15.56235648</c:v>
                </c:pt>
                <c:pt idx="19">
                  <c:v>15.56235648</c:v>
                </c:pt>
                <c:pt idx="20">
                  <c:v>15.56235648</c:v>
                </c:pt>
                <c:pt idx="21">
                  <c:v>15.56235648</c:v>
                </c:pt>
                <c:pt idx="22">
                  <c:v>15.56235648</c:v>
                </c:pt>
                <c:pt idx="23">
                  <c:v>16.350935040000003</c:v>
                </c:pt>
                <c:pt idx="24">
                  <c:v>16.350935040000003</c:v>
                </c:pt>
                <c:pt idx="25">
                  <c:v>63.504714240000006</c:v>
                </c:pt>
                <c:pt idx="26">
                  <c:v>63.504714240000006</c:v>
                </c:pt>
                <c:pt idx="27">
                  <c:v>63.504714240000006</c:v>
                </c:pt>
                <c:pt idx="28">
                  <c:v>64.019704320000002</c:v>
                </c:pt>
                <c:pt idx="29">
                  <c:v>64.019704320000002</c:v>
                </c:pt>
                <c:pt idx="30">
                  <c:v>65.194525440000007</c:v>
                </c:pt>
                <c:pt idx="31">
                  <c:v>65.291086079999999</c:v>
                </c:pt>
                <c:pt idx="32">
                  <c:v>65.291086079999999</c:v>
                </c:pt>
                <c:pt idx="33">
                  <c:v>65.291086079999999</c:v>
                </c:pt>
                <c:pt idx="34">
                  <c:v>65.307179520000005</c:v>
                </c:pt>
                <c:pt idx="35">
                  <c:v>65.548581119999994</c:v>
                </c:pt>
                <c:pt idx="36">
                  <c:v>65.725608960000017</c:v>
                </c:pt>
                <c:pt idx="37">
                  <c:v>65.854356480000007</c:v>
                </c:pt>
                <c:pt idx="38">
                  <c:v>67.125738240000004</c:v>
                </c:pt>
                <c:pt idx="39">
                  <c:v>91.764794880000011</c:v>
                </c:pt>
                <c:pt idx="40">
                  <c:v>92.231504640000011</c:v>
                </c:pt>
                <c:pt idx="41">
                  <c:v>92.376345600000008</c:v>
                </c:pt>
                <c:pt idx="42">
                  <c:v>95</c:v>
                </c:pt>
                <c:pt idx="43">
                  <c:v>95.772061440000002</c:v>
                </c:pt>
                <c:pt idx="44">
                  <c:v>95.772061440000002</c:v>
                </c:pt>
                <c:pt idx="45">
                  <c:v>95.772061440000002</c:v>
                </c:pt>
                <c:pt idx="46">
                  <c:v>95.772061440000002</c:v>
                </c:pt>
                <c:pt idx="47">
                  <c:v>95.949089279999995</c:v>
                </c:pt>
                <c:pt idx="48">
                  <c:v>96.480172800000005</c:v>
                </c:pt>
                <c:pt idx="49">
                  <c:v>96.496266240000011</c:v>
                </c:pt>
                <c:pt idx="50">
                  <c:v>97.864208640000015</c:v>
                </c:pt>
                <c:pt idx="51">
                  <c:v>103.15895039999999</c:v>
                </c:pt>
                <c:pt idx="52">
                  <c:v>103.15895039999999</c:v>
                </c:pt>
                <c:pt idx="53">
                  <c:v>116.64525312000002</c:v>
                </c:pt>
                <c:pt idx="54">
                  <c:v>127.83019392000001</c:v>
                </c:pt>
                <c:pt idx="55">
                  <c:v>146.16062208</c:v>
                </c:pt>
                <c:pt idx="56">
                  <c:v>162.99436032000003</c:v>
                </c:pt>
                <c:pt idx="57">
                  <c:v>164.08871424</c:v>
                </c:pt>
                <c:pt idx="58">
                  <c:v>164.08871424</c:v>
                </c:pt>
                <c:pt idx="59">
                  <c:v>164.08871424</c:v>
                </c:pt>
                <c:pt idx="60">
                  <c:v>164.08871424</c:v>
                </c:pt>
                <c:pt idx="61">
                  <c:v>164.08871424</c:v>
                </c:pt>
                <c:pt idx="62">
                  <c:v>164.08871424</c:v>
                </c:pt>
                <c:pt idx="63">
                  <c:v>164.08871424</c:v>
                </c:pt>
                <c:pt idx="64">
                  <c:v>164.08871424</c:v>
                </c:pt>
                <c:pt idx="65">
                  <c:v>164.08871424</c:v>
                </c:pt>
                <c:pt idx="66">
                  <c:v>164.08871424</c:v>
                </c:pt>
                <c:pt idx="67">
                  <c:v>164.08871424</c:v>
                </c:pt>
                <c:pt idx="68">
                  <c:v>164.08871424</c:v>
                </c:pt>
                <c:pt idx="69">
                  <c:v>164.08871424</c:v>
                </c:pt>
                <c:pt idx="70">
                  <c:v>164.08871424</c:v>
                </c:pt>
                <c:pt idx="71">
                  <c:v>164.08871424</c:v>
                </c:pt>
                <c:pt idx="72">
                  <c:v>164.08871424</c:v>
                </c:pt>
                <c:pt idx="73">
                  <c:v>164.08871424</c:v>
                </c:pt>
                <c:pt idx="74">
                  <c:v>164.08871424</c:v>
                </c:pt>
                <c:pt idx="75">
                  <c:v>164.08871424</c:v>
                </c:pt>
                <c:pt idx="76">
                  <c:v>164.08871424</c:v>
                </c:pt>
                <c:pt idx="77">
                  <c:v>189.38760192000004</c:v>
                </c:pt>
                <c:pt idx="78">
                  <c:v>189.38760192000004</c:v>
                </c:pt>
                <c:pt idx="79">
                  <c:v>189.38760192000004</c:v>
                </c:pt>
                <c:pt idx="80">
                  <c:v>189.38760192000004</c:v>
                </c:pt>
                <c:pt idx="81">
                  <c:v>189.38760192000004</c:v>
                </c:pt>
                <c:pt idx="82">
                  <c:v>189.38760192000004</c:v>
                </c:pt>
                <c:pt idx="83">
                  <c:v>189.38760192000004</c:v>
                </c:pt>
                <c:pt idx="84">
                  <c:v>189.38760192000004</c:v>
                </c:pt>
                <c:pt idx="85">
                  <c:v>189.38760192000004</c:v>
                </c:pt>
                <c:pt idx="86">
                  <c:v>189.38760192000004</c:v>
                </c:pt>
                <c:pt idx="87">
                  <c:v>189.38760192000004</c:v>
                </c:pt>
                <c:pt idx="88">
                  <c:v>189.38760192000004</c:v>
                </c:pt>
                <c:pt idx="89">
                  <c:v>189.38760192000004</c:v>
                </c:pt>
                <c:pt idx="90">
                  <c:v>189.38760192000004</c:v>
                </c:pt>
                <c:pt idx="91">
                  <c:v>189.38760192000004</c:v>
                </c:pt>
                <c:pt idx="92">
                  <c:v>189.38760192000004</c:v>
                </c:pt>
                <c:pt idx="93">
                  <c:v>189.38760192000004</c:v>
                </c:pt>
                <c:pt idx="94">
                  <c:v>189.38760192000004</c:v>
                </c:pt>
                <c:pt idx="95">
                  <c:v>189.38760192000004</c:v>
                </c:pt>
                <c:pt idx="96">
                  <c:v>189.38760192000004</c:v>
                </c:pt>
                <c:pt idx="97">
                  <c:v>204.43496832000002</c:v>
                </c:pt>
                <c:pt idx="98">
                  <c:v>204.43496832000002</c:v>
                </c:pt>
                <c:pt idx="99">
                  <c:v>204.43496832000002</c:v>
                </c:pt>
                <c:pt idx="100">
                  <c:v>204.43496832000002</c:v>
                </c:pt>
                <c:pt idx="101">
                  <c:v>204.43496832000002</c:v>
                </c:pt>
                <c:pt idx="102">
                  <c:v>204.43496832000002</c:v>
                </c:pt>
                <c:pt idx="103">
                  <c:v>204.43496832000002</c:v>
                </c:pt>
                <c:pt idx="104">
                  <c:v>204.43496832000002</c:v>
                </c:pt>
                <c:pt idx="105">
                  <c:v>204.43496832000002</c:v>
                </c:pt>
                <c:pt idx="106">
                  <c:v>204.43496832000002</c:v>
                </c:pt>
                <c:pt idx="107">
                  <c:v>204.43496832000002</c:v>
                </c:pt>
                <c:pt idx="108">
                  <c:v>204.43496832000002</c:v>
                </c:pt>
                <c:pt idx="109">
                  <c:v>204.43496832000002</c:v>
                </c:pt>
                <c:pt idx="110">
                  <c:v>204.43496832000002</c:v>
                </c:pt>
                <c:pt idx="111">
                  <c:v>204.43496832000002</c:v>
                </c:pt>
                <c:pt idx="112">
                  <c:v>204.43496832000002</c:v>
                </c:pt>
                <c:pt idx="113">
                  <c:v>204.43496832000002</c:v>
                </c:pt>
                <c:pt idx="114">
                  <c:v>204.43496832000002</c:v>
                </c:pt>
                <c:pt idx="115">
                  <c:v>204.43496832000002</c:v>
                </c:pt>
                <c:pt idx="116">
                  <c:v>227.62561536000001</c:v>
                </c:pt>
                <c:pt idx="117">
                  <c:v>272.47803264000004</c:v>
                </c:pt>
                <c:pt idx="118">
                  <c:v>295.82961408</c:v>
                </c:pt>
                <c:pt idx="119">
                  <c:v>295.82961408</c:v>
                </c:pt>
                <c:pt idx="120">
                  <c:v>298.74252672</c:v>
                </c:pt>
                <c:pt idx="121">
                  <c:v>298.74252672</c:v>
                </c:pt>
                <c:pt idx="122">
                  <c:v>298.74252672</c:v>
                </c:pt>
                <c:pt idx="123">
                  <c:v>298.74252672</c:v>
                </c:pt>
                <c:pt idx="124">
                  <c:v>298.74252672</c:v>
                </c:pt>
                <c:pt idx="125">
                  <c:v>298.74252672</c:v>
                </c:pt>
                <c:pt idx="126">
                  <c:v>298.74252672</c:v>
                </c:pt>
                <c:pt idx="127">
                  <c:v>298.74252672</c:v>
                </c:pt>
                <c:pt idx="128">
                  <c:v>298.74252672</c:v>
                </c:pt>
                <c:pt idx="129">
                  <c:v>298.74252672</c:v>
                </c:pt>
                <c:pt idx="130">
                  <c:v>298.74252672</c:v>
                </c:pt>
                <c:pt idx="131">
                  <c:v>298.74252672</c:v>
                </c:pt>
                <c:pt idx="132">
                  <c:v>298.74252672</c:v>
                </c:pt>
                <c:pt idx="133">
                  <c:v>298.74252672</c:v>
                </c:pt>
                <c:pt idx="134">
                  <c:v>298.74252672</c:v>
                </c:pt>
                <c:pt idx="135">
                  <c:v>298.74252672</c:v>
                </c:pt>
                <c:pt idx="136">
                  <c:v>298.74252672</c:v>
                </c:pt>
                <c:pt idx="137">
                  <c:v>298.74252672</c:v>
                </c:pt>
                <c:pt idx="138">
                  <c:v>298.74252672</c:v>
                </c:pt>
                <c:pt idx="139">
                  <c:v>298.74252672</c:v>
                </c:pt>
                <c:pt idx="140">
                  <c:v>332.89280640000004</c:v>
                </c:pt>
                <c:pt idx="141">
                  <c:v>332.89280640000004</c:v>
                </c:pt>
                <c:pt idx="142">
                  <c:v>332.89280640000004</c:v>
                </c:pt>
                <c:pt idx="143">
                  <c:v>332.89280640000004</c:v>
                </c:pt>
                <c:pt idx="144">
                  <c:v>332.89280640000004</c:v>
                </c:pt>
                <c:pt idx="145">
                  <c:v>332.89280640000004</c:v>
                </c:pt>
                <c:pt idx="146">
                  <c:v>332.89280640000004</c:v>
                </c:pt>
                <c:pt idx="147">
                  <c:v>332.89280640000004</c:v>
                </c:pt>
                <c:pt idx="148">
                  <c:v>332.89280640000004</c:v>
                </c:pt>
                <c:pt idx="149">
                  <c:v>332.89280640000004</c:v>
                </c:pt>
                <c:pt idx="150">
                  <c:v>332.89280640000004</c:v>
                </c:pt>
                <c:pt idx="151">
                  <c:v>332.89280640000004</c:v>
                </c:pt>
                <c:pt idx="152">
                  <c:v>332.89280640000004</c:v>
                </c:pt>
                <c:pt idx="153">
                  <c:v>332.89280640000004</c:v>
                </c:pt>
                <c:pt idx="154">
                  <c:v>332.89280640000004</c:v>
                </c:pt>
                <c:pt idx="155">
                  <c:v>332.89280640000004</c:v>
                </c:pt>
                <c:pt idx="156">
                  <c:v>332.89280640000004</c:v>
                </c:pt>
                <c:pt idx="157">
                  <c:v>332.89280640000004</c:v>
                </c:pt>
                <c:pt idx="158">
                  <c:v>332.89280640000004</c:v>
                </c:pt>
                <c:pt idx="159">
                  <c:v>345.71927808000004</c:v>
                </c:pt>
                <c:pt idx="160">
                  <c:v>345.71927808000004</c:v>
                </c:pt>
                <c:pt idx="161">
                  <c:v>345.71927808000004</c:v>
                </c:pt>
                <c:pt idx="162">
                  <c:v>345.71927808000004</c:v>
                </c:pt>
                <c:pt idx="163">
                  <c:v>345.71927808000004</c:v>
                </c:pt>
                <c:pt idx="164">
                  <c:v>345.71927808000004</c:v>
                </c:pt>
                <c:pt idx="165">
                  <c:v>345.71927808000004</c:v>
                </c:pt>
                <c:pt idx="166">
                  <c:v>345.71927808000004</c:v>
                </c:pt>
                <c:pt idx="167">
                  <c:v>345.71927808000004</c:v>
                </c:pt>
                <c:pt idx="168">
                  <c:v>345.71927808000004</c:v>
                </c:pt>
                <c:pt idx="169">
                  <c:v>345.71927808000004</c:v>
                </c:pt>
                <c:pt idx="170">
                  <c:v>345.71927808000004</c:v>
                </c:pt>
                <c:pt idx="171">
                  <c:v>345.71927808000004</c:v>
                </c:pt>
                <c:pt idx="172">
                  <c:v>345.71927808000004</c:v>
                </c:pt>
                <c:pt idx="173">
                  <c:v>345.71927808000004</c:v>
                </c:pt>
                <c:pt idx="174">
                  <c:v>345.71927808000004</c:v>
                </c:pt>
                <c:pt idx="175">
                  <c:v>345.71927808000004</c:v>
                </c:pt>
                <c:pt idx="176">
                  <c:v>345.71927808000004</c:v>
                </c:pt>
                <c:pt idx="177">
                  <c:v>345.71927808000004</c:v>
                </c:pt>
                <c:pt idx="178">
                  <c:v>345.71927808000004</c:v>
                </c:pt>
                <c:pt idx="179">
                  <c:v>345.79974528000002</c:v>
                </c:pt>
                <c:pt idx="180">
                  <c:v>348.22985471999999</c:v>
                </c:pt>
                <c:pt idx="181">
                  <c:v>348.22985471999999</c:v>
                </c:pt>
                <c:pt idx="182">
                  <c:v>348.22985471999999</c:v>
                </c:pt>
                <c:pt idx="183">
                  <c:v>348.22985471999999</c:v>
                </c:pt>
                <c:pt idx="184">
                  <c:v>348.22985471999999</c:v>
                </c:pt>
                <c:pt idx="185">
                  <c:v>348.22985471999999</c:v>
                </c:pt>
                <c:pt idx="186">
                  <c:v>377.05320576000003</c:v>
                </c:pt>
                <c:pt idx="187">
                  <c:v>377.05320576000003</c:v>
                </c:pt>
                <c:pt idx="188">
                  <c:v>377.05320576000003</c:v>
                </c:pt>
                <c:pt idx="189">
                  <c:v>377.05320576000003</c:v>
                </c:pt>
                <c:pt idx="190">
                  <c:v>377.05320576000003</c:v>
                </c:pt>
                <c:pt idx="191">
                  <c:v>377.05320576000003</c:v>
                </c:pt>
                <c:pt idx="192">
                  <c:v>377.05320576000003</c:v>
                </c:pt>
                <c:pt idx="193">
                  <c:v>377.05320576000003</c:v>
                </c:pt>
                <c:pt idx="194">
                  <c:v>377.05320576000003</c:v>
                </c:pt>
                <c:pt idx="195">
                  <c:v>377.05320576000003</c:v>
                </c:pt>
                <c:pt idx="196">
                  <c:v>377.05320576000003</c:v>
                </c:pt>
                <c:pt idx="197">
                  <c:v>377.05320576000003</c:v>
                </c:pt>
                <c:pt idx="198">
                  <c:v>377.05320576000003</c:v>
                </c:pt>
                <c:pt idx="199">
                  <c:v>377.05320576000003</c:v>
                </c:pt>
                <c:pt idx="200">
                  <c:v>377.05320576000003</c:v>
                </c:pt>
                <c:pt idx="201">
                  <c:v>377.05320576000003</c:v>
                </c:pt>
                <c:pt idx="202">
                  <c:v>377.05320576000003</c:v>
                </c:pt>
                <c:pt idx="203">
                  <c:v>377.05320576000003</c:v>
                </c:pt>
                <c:pt idx="204">
                  <c:v>377.05320576000003</c:v>
                </c:pt>
                <c:pt idx="205">
                  <c:v>377.05320576000003</c:v>
                </c:pt>
                <c:pt idx="206">
                  <c:v>377.05320576000003</c:v>
                </c:pt>
                <c:pt idx="207">
                  <c:v>377.05320576000003</c:v>
                </c:pt>
                <c:pt idx="208">
                  <c:v>377.58428928000001</c:v>
                </c:pt>
                <c:pt idx="209">
                  <c:v>421.39063296</c:v>
                </c:pt>
                <c:pt idx="210">
                  <c:v>421.48719360000001</c:v>
                </c:pt>
                <c:pt idx="211">
                  <c:v>421.48719360000001</c:v>
                </c:pt>
                <c:pt idx="212">
                  <c:v>421.48719360000001</c:v>
                </c:pt>
                <c:pt idx="213">
                  <c:v>421.48719360000001</c:v>
                </c:pt>
                <c:pt idx="214">
                  <c:v>421.48719360000001</c:v>
                </c:pt>
                <c:pt idx="215">
                  <c:v>421.48719360000001</c:v>
                </c:pt>
                <c:pt idx="216">
                  <c:v>421.48719360000001</c:v>
                </c:pt>
                <c:pt idx="217">
                  <c:v>421.48719360000001</c:v>
                </c:pt>
                <c:pt idx="218">
                  <c:v>421.48719360000001</c:v>
                </c:pt>
                <c:pt idx="219">
                  <c:v>421.48719360000001</c:v>
                </c:pt>
                <c:pt idx="220">
                  <c:v>421.48719360000001</c:v>
                </c:pt>
                <c:pt idx="221">
                  <c:v>421.48719360000001</c:v>
                </c:pt>
                <c:pt idx="222">
                  <c:v>421.48719360000001</c:v>
                </c:pt>
                <c:pt idx="223">
                  <c:v>421.48719360000001</c:v>
                </c:pt>
                <c:pt idx="224">
                  <c:v>421.48719360000001</c:v>
                </c:pt>
                <c:pt idx="225">
                  <c:v>421.48719360000001</c:v>
                </c:pt>
                <c:pt idx="226">
                  <c:v>421.48719360000001</c:v>
                </c:pt>
                <c:pt idx="227">
                  <c:v>421.48719360000001</c:v>
                </c:pt>
                <c:pt idx="228">
                  <c:v>421.48719360000001</c:v>
                </c:pt>
                <c:pt idx="229">
                  <c:v>421.48719360000001</c:v>
                </c:pt>
                <c:pt idx="230">
                  <c:v>421.48719360000001</c:v>
                </c:pt>
                <c:pt idx="231">
                  <c:v>421.48719360000001</c:v>
                </c:pt>
                <c:pt idx="232">
                  <c:v>510.74141184000007</c:v>
                </c:pt>
              </c:numCache>
            </c:numRef>
          </c:xVal>
          <c:yVal>
            <c:numRef>
              <c:f>DissTot!$AC$7:$AC$239</c:f>
              <c:numCache>
                <c:formatCode>0.00</c:formatCode>
                <c:ptCount val="233"/>
                <c:pt idx="0">
                  <c:v>1</c:v>
                </c:pt>
                <c:pt idx="5">
                  <c:v>0.9285714285714286</c:v>
                </c:pt>
                <c:pt idx="6">
                  <c:v>1</c:v>
                </c:pt>
                <c:pt idx="7">
                  <c:v>1.0204081632653061</c:v>
                </c:pt>
                <c:pt idx="14">
                  <c:v>1</c:v>
                </c:pt>
                <c:pt idx="16">
                  <c:v>1</c:v>
                </c:pt>
                <c:pt idx="23">
                  <c:v>1.0222222222222221</c:v>
                </c:pt>
                <c:pt idx="24">
                  <c:v>0.98888888888888893</c:v>
                </c:pt>
                <c:pt idx="28">
                  <c:v>1</c:v>
                </c:pt>
                <c:pt idx="29">
                  <c:v>1</c:v>
                </c:pt>
                <c:pt idx="35">
                  <c:v>1</c:v>
                </c:pt>
                <c:pt idx="36">
                  <c:v>1.0238095238095237</c:v>
                </c:pt>
                <c:pt idx="37">
                  <c:v>1.024390243902439</c:v>
                </c:pt>
                <c:pt idx="41">
                  <c:v>0.978494623655914</c:v>
                </c:pt>
                <c:pt idx="48">
                  <c:v>0.97872340425531912</c:v>
                </c:pt>
                <c:pt idx="51">
                  <c:v>0.96969696969696972</c:v>
                </c:pt>
                <c:pt idx="52">
                  <c:v>1</c:v>
                </c:pt>
                <c:pt idx="56">
                  <c:v>0.97959183673469385</c:v>
                </c:pt>
                <c:pt idx="57">
                  <c:v>0.94845360824742264</c:v>
                </c:pt>
                <c:pt idx="58">
                  <c:v>0.89898989898989901</c:v>
                </c:pt>
                <c:pt idx="59">
                  <c:v>1</c:v>
                </c:pt>
                <c:pt idx="60">
                  <c:v>0.95876288659793818</c:v>
                </c:pt>
                <c:pt idx="61">
                  <c:v>0.94845360824742264</c:v>
                </c:pt>
                <c:pt idx="62">
                  <c:v>0.93814432989690721</c:v>
                </c:pt>
                <c:pt idx="63">
                  <c:v>0.98</c:v>
                </c:pt>
                <c:pt idx="64">
                  <c:v>0.96808510638297873</c:v>
                </c:pt>
                <c:pt idx="65">
                  <c:v>0.95959595959595956</c:v>
                </c:pt>
                <c:pt idx="66">
                  <c:v>0.98969072164948457</c:v>
                </c:pt>
                <c:pt idx="67">
                  <c:v>1</c:v>
                </c:pt>
                <c:pt idx="68">
                  <c:v>1.053763440860215</c:v>
                </c:pt>
                <c:pt idx="69">
                  <c:v>0.93</c:v>
                </c:pt>
                <c:pt idx="70">
                  <c:v>1.0111111111111111</c:v>
                </c:pt>
                <c:pt idx="71">
                  <c:v>0.95876288659793818</c:v>
                </c:pt>
                <c:pt idx="72">
                  <c:v>0.99</c:v>
                </c:pt>
                <c:pt idx="73">
                  <c:v>0.95</c:v>
                </c:pt>
                <c:pt idx="74">
                  <c:v>0.9285714285714286</c:v>
                </c:pt>
                <c:pt idx="76">
                  <c:v>0.88</c:v>
                </c:pt>
                <c:pt idx="77">
                  <c:v>0.88172043010752688</c:v>
                </c:pt>
                <c:pt idx="78">
                  <c:v>0.98</c:v>
                </c:pt>
                <c:pt idx="79">
                  <c:v>0.87272727272727268</c:v>
                </c:pt>
                <c:pt idx="80">
                  <c:v>0.94897959183673475</c:v>
                </c:pt>
                <c:pt idx="81">
                  <c:v>0.99</c:v>
                </c:pt>
                <c:pt idx="82">
                  <c:v>0.91836734693877553</c:v>
                </c:pt>
                <c:pt idx="83">
                  <c:v>1.1000000000000001</c:v>
                </c:pt>
                <c:pt idx="84">
                  <c:v>1.0204081632653061</c:v>
                </c:pt>
                <c:pt idx="85">
                  <c:v>1</c:v>
                </c:pt>
                <c:pt idx="86">
                  <c:v>0.90909090909090906</c:v>
                </c:pt>
                <c:pt idx="87">
                  <c:v>0.99</c:v>
                </c:pt>
                <c:pt idx="88">
                  <c:v>0.89090909090909087</c:v>
                </c:pt>
                <c:pt idx="89">
                  <c:v>0.96</c:v>
                </c:pt>
                <c:pt idx="90">
                  <c:v>1</c:v>
                </c:pt>
                <c:pt idx="91">
                  <c:v>1</c:v>
                </c:pt>
                <c:pt idx="92">
                  <c:v>0.87272727272727268</c:v>
                </c:pt>
                <c:pt idx="93">
                  <c:v>0.88181818181818183</c:v>
                </c:pt>
                <c:pt idx="94">
                  <c:v>0.83333333333333337</c:v>
                </c:pt>
                <c:pt idx="96">
                  <c:v>0.89090909090909087</c:v>
                </c:pt>
                <c:pt idx="97">
                  <c:v>0.45</c:v>
                </c:pt>
                <c:pt idx="98">
                  <c:v>0.76595744680851063</c:v>
                </c:pt>
                <c:pt idx="99">
                  <c:v>0.60833333333333328</c:v>
                </c:pt>
                <c:pt idx="100">
                  <c:v>0.74226804123711343</c:v>
                </c:pt>
                <c:pt idx="101">
                  <c:v>0.46666666666666667</c:v>
                </c:pt>
                <c:pt idx="102">
                  <c:v>0.84444444444444444</c:v>
                </c:pt>
                <c:pt idx="103">
                  <c:v>0.6</c:v>
                </c:pt>
                <c:pt idx="104">
                  <c:v>0.71818181818181814</c:v>
                </c:pt>
                <c:pt idx="105">
                  <c:v>0.92783505154639179</c:v>
                </c:pt>
                <c:pt idx="106">
                  <c:v>0.9263157894736842</c:v>
                </c:pt>
                <c:pt idx="107">
                  <c:v>0.85416666666666663</c:v>
                </c:pt>
                <c:pt idx="108">
                  <c:v>0.89583333333333337</c:v>
                </c:pt>
                <c:pt idx="109">
                  <c:v>0.85</c:v>
                </c:pt>
                <c:pt idx="110">
                  <c:v>0.87755102040816324</c:v>
                </c:pt>
                <c:pt idx="111">
                  <c:v>0.85</c:v>
                </c:pt>
                <c:pt idx="112">
                  <c:v>0.83</c:v>
                </c:pt>
                <c:pt idx="113">
                  <c:v>0.8571428571428571</c:v>
                </c:pt>
                <c:pt idx="114">
                  <c:v>0.66153846153846152</c:v>
                </c:pt>
                <c:pt idx="115">
                  <c:v>0.52857142857142858</c:v>
                </c:pt>
                <c:pt idx="116">
                  <c:v>0.93902439024390238</c:v>
                </c:pt>
                <c:pt idx="117">
                  <c:v>1</c:v>
                </c:pt>
                <c:pt idx="119">
                  <c:v>0.92222222222222228</c:v>
                </c:pt>
                <c:pt idx="120">
                  <c:v>0.85567010309278346</c:v>
                </c:pt>
                <c:pt idx="121">
                  <c:v>0.93345656192236603</c:v>
                </c:pt>
                <c:pt idx="122">
                  <c:v>0.94936708860759489</c:v>
                </c:pt>
                <c:pt idx="123">
                  <c:v>0.84703947368421051</c:v>
                </c:pt>
                <c:pt idx="124">
                  <c:v>0.85145888594164454</c:v>
                </c:pt>
                <c:pt idx="125">
                  <c:v>0.4232258064516129</c:v>
                </c:pt>
                <c:pt idx="126">
                  <c:v>0.84259259259259245</c:v>
                </c:pt>
                <c:pt idx="127">
                  <c:v>0.61172413793103453</c:v>
                </c:pt>
                <c:pt idx="128">
                  <c:v>0.9145299145299145</c:v>
                </c:pt>
                <c:pt idx="129">
                  <c:v>0.96</c:v>
                </c:pt>
                <c:pt idx="130">
                  <c:v>1.0344827586206897</c:v>
                </c:pt>
                <c:pt idx="131">
                  <c:v>0.77215189873417722</c:v>
                </c:pt>
                <c:pt idx="132">
                  <c:v>1.0826446280991735</c:v>
                </c:pt>
                <c:pt idx="133">
                  <c:v>1.0634920634920635</c:v>
                </c:pt>
                <c:pt idx="134">
                  <c:v>0.99212598425196852</c:v>
                </c:pt>
                <c:pt idx="135">
                  <c:v>0.90140845070422537</c:v>
                </c:pt>
                <c:pt idx="136">
                  <c:v>0.68736263736263736</c:v>
                </c:pt>
                <c:pt idx="137">
                  <c:v>0.99275362318840576</c:v>
                </c:pt>
                <c:pt idx="138">
                  <c:v>0.41762452107279696</c:v>
                </c:pt>
                <c:pt idx="139">
                  <c:v>1.0703125</c:v>
                </c:pt>
                <c:pt idx="140">
                  <c:v>1.0170261066969353</c:v>
                </c:pt>
                <c:pt idx="141">
                  <c:v>1.0771028037383177</c:v>
                </c:pt>
                <c:pt idx="142">
                  <c:v>0.97645854657113618</c:v>
                </c:pt>
                <c:pt idx="143">
                  <c:v>1.0265392781316349</c:v>
                </c:pt>
                <c:pt idx="144">
                  <c:v>1.0097087378640777</c:v>
                </c:pt>
                <c:pt idx="145">
                  <c:v>1.0090090090090089</c:v>
                </c:pt>
                <c:pt idx="146">
                  <c:v>0.97288135593220337</c:v>
                </c:pt>
                <c:pt idx="147">
                  <c:v>1.0648148148148149</c:v>
                </c:pt>
                <c:pt idx="148">
                  <c:v>0.97580645161290325</c:v>
                </c:pt>
                <c:pt idx="149">
                  <c:v>0.99159663865546221</c:v>
                </c:pt>
                <c:pt idx="150">
                  <c:v>1.0145985401459854</c:v>
                </c:pt>
                <c:pt idx="151">
                  <c:v>1.054263565891473</c:v>
                </c:pt>
                <c:pt idx="152">
                  <c:v>1.0597014925373134</c:v>
                </c:pt>
                <c:pt idx="153">
                  <c:v>0.97333333333333338</c:v>
                </c:pt>
                <c:pt idx="154">
                  <c:v>1.1729323308270676</c:v>
                </c:pt>
                <c:pt idx="155">
                  <c:v>1.0063291139240507</c:v>
                </c:pt>
                <c:pt idx="156">
                  <c:v>0.83431952662721898</c:v>
                </c:pt>
                <c:pt idx="157">
                  <c:v>0.97777777777777775</c:v>
                </c:pt>
                <c:pt idx="158">
                  <c:v>0.96276595744680848</c:v>
                </c:pt>
                <c:pt idx="159">
                  <c:v>1.0055658627087198</c:v>
                </c:pt>
                <c:pt idx="160">
                  <c:v>0.7838235294117647</c:v>
                </c:pt>
                <c:pt idx="161">
                  <c:v>0.84301412872841441</c:v>
                </c:pt>
                <c:pt idx="162">
                  <c:v>0.80538922155688619</c:v>
                </c:pt>
                <c:pt idx="163">
                  <c:v>0.82198327359617684</c:v>
                </c:pt>
                <c:pt idx="164">
                  <c:v>0.44142011834319528</c:v>
                </c:pt>
                <c:pt idx="165">
                  <c:v>0.72595419847328246</c:v>
                </c:pt>
                <c:pt idx="166">
                  <c:v>0.8920863309352518</c:v>
                </c:pt>
                <c:pt idx="167">
                  <c:v>0.90566037735849059</c:v>
                </c:pt>
                <c:pt idx="168">
                  <c:v>0.89772727272727271</c:v>
                </c:pt>
                <c:pt idx="169">
                  <c:v>0.90751445086705207</c:v>
                </c:pt>
                <c:pt idx="170">
                  <c:v>0.48987854251012147</c:v>
                </c:pt>
                <c:pt idx="171">
                  <c:v>1.0529411764705883</c:v>
                </c:pt>
                <c:pt idx="172">
                  <c:v>1.0304878048780488</c:v>
                </c:pt>
                <c:pt idx="173">
                  <c:v>0.98947368421052628</c:v>
                </c:pt>
                <c:pt idx="174">
                  <c:v>1.0314136125654449</c:v>
                </c:pt>
                <c:pt idx="175">
                  <c:v>1.0650887573964498</c:v>
                </c:pt>
                <c:pt idx="176">
                  <c:v>0.50274725274725274</c:v>
                </c:pt>
                <c:pt idx="177">
                  <c:v>1.0201005025125629</c:v>
                </c:pt>
                <c:pt idx="178">
                  <c:v>0.87572016460905355</c:v>
                </c:pt>
                <c:pt idx="180">
                  <c:v>0.41647058823529409</c:v>
                </c:pt>
                <c:pt idx="181">
                  <c:v>0.95913461538461542</c:v>
                </c:pt>
                <c:pt idx="182">
                  <c:v>1.0627352572145545</c:v>
                </c:pt>
                <c:pt idx="183">
                  <c:v>1.0227507755946226</c:v>
                </c:pt>
                <c:pt idx="184">
                  <c:v>0.98618090452261309</c:v>
                </c:pt>
                <c:pt idx="185">
                  <c:v>1.1047619047619048</c:v>
                </c:pt>
                <c:pt idx="186">
                  <c:v>0.73802816901408452</c:v>
                </c:pt>
                <c:pt idx="187">
                  <c:v>0.89198036006546644</c:v>
                </c:pt>
                <c:pt idx="188">
                  <c:v>0.76142857142857145</c:v>
                </c:pt>
                <c:pt idx="189">
                  <c:v>0.81690140845070425</c:v>
                </c:pt>
                <c:pt idx="190">
                  <c:v>0.87682333873581852</c:v>
                </c:pt>
                <c:pt idx="191">
                  <c:v>0.39597701149425285</c:v>
                </c:pt>
                <c:pt idx="192">
                  <c:v>0.3795</c:v>
                </c:pt>
                <c:pt idx="193">
                  <c:v>0.57797619047619042</c:v>
                </c:pt>
                <c:pt idx="194">
                  <c:v>0.73426573426573427</c:v>
                </c:pt>
                <c:pt idx="195">
                  <c:v>0.85616438356164382</c:v>
                </c:pt>
                <c:pt idx="196">
                  <c:v>0.91566265060240959</c:v>
                </c:pt>
                <c:pt idx="197">
                  <c:v>0.90062111801242228</c:v>
                </c:pt>
                <c:pt idx="198">
                  <c:v>0.88888888888888884</c:v>
                </c:pt>
                <c:pt idx="199">
                  <c:v>0.87861271676300579</c:v>
                </c:pt>
                <c:pt idx="200">
                  <c:v>1.0170454545454546</c:v>
                </c:pt>
                <c:pt idx="201">
                  <c:v>0.96721311475409832</c:v>
                </c:pt>
                <c:pt idx="202">
                  <c:v>1.0463917525773196</c:v>
                </c:pt>
                <c:pt idx="203">
                  <c:v>0.9747474747474747</c:v>
                </c:pt>
                <c:pt idx="204">
                  <c:v>1</c:v>
                </c:pt>
                <c:pt idx="205">
                  <c:v>1.0097560975609756</c:v>
                </c:pt>
                <c:pt idx="206">
                  <c:v>0.53257790368271951</c:v>
                </c:pt>
                <c:pt idx="207">
                  <c:v>0.91015625</c:v>
                </c:pt>
                <c:pt idx="210">
                  <c:v>0.85150078988941547</c:v>
                </c:pt>
                <c:pt idx="211">
                  <c:v>0.77286135693215341</c:v>
                </c:pt>
                <c:pt idx="212">
                  <c:v>0.69779507133592733</c:v>
                </c:pt>
                <c:pt idx="213">
                  <c:v>0.71197846567967693</c:v>
                </c:pt>
                <c:pt idx="214">
                  <c:v>0.7</c:v>
                </c:pt>
                <c:pt idx="215">
                  <c:v>0.77463193657984142</c:v>
                </c:pt>
                <c:pt idx="216">
                  <c:v>0.31106870229007633</c:v>
                </c:pt>
                <c:pt idx="217">
                  <c:v>0.73793103448275865</c:v>
                </c:pt>
                <c:pt idx="218">
                  <c:v>0.69536423841059603</c:v>
                </c:pt>
                <c:pt idx="219">
                  <c:v>0.95652173913043481</c:v>
                </c:pt>
                <c:pt idx="220">
                  <c:v>0.49480968858131485</c:v>
                </c:pt>
                <c:pt idx="221">
                  <c:v>0.87804878048780488</c:v>
                </c:pt>
                <c:pt idx="222">
                  <c:v>0.9943820224719101</c:v>
                </c:pt>
                <c:pt idx="223">
                  <c:v>1</c:v>
                </c:pt>
                <c:pt idx="224">
                  <c:v>0.84375</c:v>
                </c:pt>
                <c:pt idx="225">
                  <c:v>1.0845771144278606</c:v>
                </c:pt>
                <c:pt idx="226">
                  <c:v>1.0418848167539267</c:v>
                </c:pt>
                <c:pt idx="227">
                  <c:v>1.0248756218905473</c:v>
                </c:pt>
                <c:pt idx="228">
                  <c:v>0.99514563106796117</c:v>
                </c:pt>
                <c:pt idx="229">
                  <c:v>0.51657458563535907</c:v>
                </c:pt>
                <c:pt idx="230">
                  <c:v>0.59788359788359791</c:v>
                </c:pt>
                <c:pt idx="231">
                  <c:v>0.89803921568627454</c:v>
                </c:pt>
                <c:pt idx="232">
                  <c:v>0.68181818181818177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4C-4A36-95A0-985A96AE8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40776"/>
        <c:axId val="178441168"/>
      </c:scatterChart>
      <c:valAx>
        <c:axId val="178440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41168"/>
        <c:crosses val="autoZero"/>
        <c:crossBetween val="midCat"/>
      </c:valAx>
      <c:valAx>
        <c:axId val="17844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 (diss/tot)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40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DissTot!$AA$7:$AA$239</c:f>
              <c:numCache>
                <c:formatCode>General</c:formatCode>
                <c:ptCount val="233"/>
                <c:pt idx="0">
                  <c:v>0</c:v>
                </c:pt>
                <c:pt idx="1">
                  <c:v>0.78857856000000004</c:v>
                </c:pt>
                <c:pt idx="2">
                  <c:v>0.80467200000000005</c:v>
                </c:pt>
                <c:pt idx="3">
                  <c:v>0.82076544000000007</c:v>
                </c:pt>
                <c:pt idx="4">
                  <c:v>0.82076544000000007</c:v>
                </c:pt>
                <c:pt idx="5">
                  <c:v>0.86904576000000011</c:v>
                </c:pt>
                <c:pt idx="6">
                  <c:v>12.536789760000001</c:v>
                </c:pt>
                <c:pt idx="7">
                  <c:v>12.536789760000001</c:v>
                </c:pt>
                <c:pt idx="8">
                  <c:v>13.775984640000003</c:v>
                </c:pt>
                <c:pt idx="9">
                  <c:v>13.775984640000003</c:v>
                </c:pt>
                <c:pt idx="10">
                  <c:v>13.775984640000003</c:v>
                </c:pt>
                <c:pt idx="11">
                  <c:v>13.775984640000003</c:v>
                </c:pt>
                <c:pt idx="12">
                  <c:v>13.775984640000003</c:v>
                </c:pt>
                <c:pt idx="13">
                  <c:v>13.775984640000003</c:v>
                </c:pt>
                <c:pt idx="14">
                  <c:v>13.904732160000002</c:v>
                </c:pt>
                <c:pt idx="15">
                  <c:v>13.904732160000002</c:v>
                </c:pt>
                <c:pt idx="16">
                  <c:v>13.904732160000002</c:v>
                </c:pt>
                <c:pt idx="17">
                  <c:v>15.56235648</c:v>
                </c:pt>
                <c:pt idx="18">
                  <c:v>15.56235648</c:v>
                </c:pt>
                <c:pt idx="19">
                  <c:v>15.56235648</c:v>
                </c:pt>
                <c:pt idx="20">
                  <c:v>15.56235648</c:v>
                </c:pt>
                <c:pt idx="21">
                  <c:v>15.56235648</c:v>
                </c:pt>
                <c:pt idx="22">
                  <c:v>15.56235648</c:v>
                </c:pt>
                <c:pt idx="23">
                  <c:v>16.350935040000003</c:v>
                </c:pt>
                <c:pt idx="24">
                  <c:v>16.350935040000003</c:v>
                </c:pt>
                <c:pt idx="25">
                  <c:v>63.504714240000006</c:v>
                </c:pt>
                <c:pt idx="26">
                  <c:v>63.504714240000006</c:v>
                </c:pt>
                <c:pt idx="27">
                  <c:v>63.504714240000006</c:v>
                </c:pt>
                <c:pt idx="28">
                  <c:v>64.019704320000002</c:v>
                </c:pt>
                <c:pt idx="29">
                  <c:v>64.019704320000002</c:v>
                </c:pt>
                <c:pt idx="30">
                  <c:v>65.194525440000007</c:v>
                </c:pt>
                <c:pt idx="31">
                  <c:v>65.291086079999999</c:v>
                </c:pt>
                <c:pt idx="32">
                  <c:v>65.291086079999999</c:v>
                </c:pt>
                <c:pt idx="33">
                  <c:v>65.291086079999999</c:v>
                </c:pt>
                <c:pt idx="34">
                  <c:v>65.307179520000005</c:v>
                </c:pt>
                <c:pt idx="35">
                  <c:v>65.548581119999994</c:v>
                </c:pt>
                <c:pt idx="36">
                  <c:v>65.725608960000017</c:v>
                </c:pt>
                <c:pt idx="37">
                  <c:v>65.854356480000007</c:v>
                </c:pt>
                <c:pt idx="38">
                  <c:v>67.125738240000004</c:v>
                </c:pt>
                <c:pt idx="39">
                  <c:v>91.764794880000011</c:v>
                </c:pt>
                <c:pt idx="40">
                  <c:v>92.231504640000011</c:v>
                </c:pt>
                <c:pt idx="41">
                  <c:v>92.376345600000008</c:v>
                </c:pt>
                <c:pt idx="42">
                  <c:v>95</c:v>
                </c:pt>
                <c:pt idx="43">
                  <c:v>95.772061440000002</c:v>
                </c:pt>
                <c:pt idx="44">
                  <c:v>95.772061440000002</c:v>
                </c:pt>
                <c:pt idx="45">
                  <c:v>95.772061440000002</c:v>
                </c:pt>
                <c:pt idx="46">
                  <c:v>95.772061440000002</c:v>
                </c:pt>
                <c:pt idx="47">
                  <c:v>95.949089279999995</c:v>
                </c:pt>
                <c:pt idx="48">
                  <c:v>96.480172800000005</c:v>
                </c:pt>
                <c:pt idx="49">
                  <c:v>96.496266240000011</c:v>
                </c:pt>
                <c:pt idx="50">
                  <c:v>97.864208640000015</c:v>
                </c:pt>
                <c:pt idx="51">
                  <c:v>103.15895039999999</c:v>
                </c:pt>
                <c:pt idx="52">
                  <c:v>103.15895039999999</c:v>
                </c:pt>
                <c:pt idx="53">
                  <c:v>116.64525312000002</c:v>
                </c:pt>
                <c:pt idx="54">
                  <c:v>127.83019392000001</c:v>
                </c:pt>
                <c:pt idx="55">
                  <c:v>146.16062208</c:v>
                </c:pt>
                <c:pt idx="56">
                  <c:v>162.99436032000003</c:v>
                </c:pt>
                <c:pt idx="57">
                  <c:v>164.08871424</c:v>
                </c:pt>
                <c:pt idx="58">
                  <c:v>164.08871424</c:v>
                </c:pt>
                <c:pt idx="59">
                  <c:v>164.08871424</c:v>
                </c:pt>
                <c:pt idx="60">
                  <c:v>164.08871424</c:v>
                </c:pt>
                <c:pt idx="61">
                  <c:v>164.08871424</c:v>
                </c:pt>
                <c:pt idx="62">
                  <c:v>164.08871424</c:v>
                </c:pt>
                <c:pt idx="63">
                  <c:v>164.08871424</c:v>
                </c:pt>
                <c:pt idx="64">
                  <c:v>164.08871424</c:v>
                </c:pt>
                <c:pt idx="65">
                  <c:v>164.08871424</c:v>
                </c:pt>
                <c:pt idx="66">
                  <c:v>164.08871424</c:v>
                </c:pt>
                <c:pt idx="67">
                  <c:v>164.08871424</c:v>
                </c:pt>
                <c:pt idx="68">
                  <c:v>164.08871424</c:v>
                </c:pt>
                <c:pt idx="69">
                  <c:v>164.08871424</c:v>
                </c:pt>
                <c:pt idx="70">
                  <c:v>164.08871424</c:v>
                </c:pt>
                <c:pt idx="71">
                  <c:v>164.08871424</c:v>
                </c:pt>
                <c:pt idx="72">
                  <c:v>164.08871424</c:v>
                </c:pt>
                <c:pt idx="73">
                  <c:v>164.08871424</c:v>
                </c:pt>
                <c:pt idx="74">
                  <c:v>164.08871424</c:v>
                </c:pt>
                <c:pt idx="75">
                  <c:v>164.08871424</c:v>
                </c:pt>
                <c:pt idx="76">
                  <c:v>164.08871424</c:v>
                </c:pt>
                <c:pt idx="77">
                  <c:v>189.38760192000004</c:v>
                </c:pt>
                <c:pt idx="78">
                  <c:v>189.38760192000004</c:v>
                </c:pt>
                <c:pt idx="79">
                  <c:v>189.38760192000004</c:v>
                </c:pt>
                <c:pt idx="80">
                  <c:v>189.38760192000004</c:v>
                </c:pt>
                <c:pt idx="81">
                  <c:v>189.38760192000004</c:v>
                </c:pt>
                <c:pt idx="82">
                  <c:v>189.38760192000004</c:v>
                </c:pt>
                <c:pt idx="83">
                  <c:v>189.38760192000004</c:v>
                </c:pt>
                <c:pt idx="84">
                  <c:v>189.38760192000004</c:v>
                </c:pt>
                <c:pt idx="85">
                  <c:v>189.38760192000004</c:v>
                </c:pt>
                <c:pt idx="86">
                  <c:v>189.38760192000004</c:v>
                </c:pt>
                <c:pt idx="87">
                  <c:v>189.38760192000004</c:v>
                </c:pt>
                <c:pt idx="88">
                  <c:v>189.38760192000004</c:v>
                </c:pt>
                <c:pt idx="89">
                  <c:v>189.38760192000004</c:v>
                </c:pt>
                <c:pt idx="90">
                  <c:v>189.38760192000004</c:v>
                </c:pt>
                <c:pt idx="91">
                  <c:v>189.38760192000004</c:v>
                </c:pt>
                <c:pt idx="92">
                  <c:v>189.38760192000004</c:v>
                </c:pt>
                <c:pt idx="93">
                  <c:v>189.38760192000004</c:v>
                </c:pt>
                <c:pt idx="94">
                  <c:v>189.38760192000004</c:v>
                </c:pt>
                <c:pt idx="95">
                  <c:v>189.38760192000004</c:v>
                </c:pt>
                <c:pt idx="96">
                  <c:v>189.38760192000004</c:v>
                </c:pt>
                <c:pt idx="97">
                  <c:v>204.43496832000002</c:v>
                </c:pt>
                <c:pt idx="98">
                  <c:v>204.43496832000002</c:v>
                </c:pt>
                <c:pt idx="99">
                  <c:v>204.43496832000002</c:v>
                </c:pt>
                <c:pt idx="100">
                  <c:v>204.43496832000002</c:v>
                </c:pt>
                <c:pt idx="101">
                  <c:v>204.43496832000002</c:v>
                </c:pt>
                <c:pt idx="102">
                  <c:v>204.43496832000002</c:v>
                </c:pt>
                <c:pt idx="103">
                  <c:v>204.43496832000002</c:v>
                </c:pt>
                <c:pt idx="104">
                  <c:v>204.43496832000002</c:v>
                </c:pt>
                <c:pt idx="105">
                  <c:v>204.43496832000002</c:v>
                </c:pt>
                <c:pt idx="106">
                  <c:v>204.43496832000002</c:v>
                </c:pt>
                <c:pt idx="107">
                  <c:v>204.43496832000002</c:v>
                </c:pt>
                <c:pt idx="108">
                  <c:v>204.43496832000002</c:v>
                </c:pt>
                <c:pt idx="109">
                  <c:v>204.43496832000002</c:v>
                </c:pt>
                <c:pt idx="110">
                  <c:v>204.43496832000002</c:v>
                </c:pt>
                <c:pt idx="111">
                  <c:v>204.43496832000002</c:v>
                </c:pt>
                <c:pt idx="112">
                  <c:v>204.43496832000002</c:v>
                </c:pt>
                <c:pt idx="113">
                  <c:v>204.43496832000002</c:v>
                </c:pt>
                <c:pt idx="114">
                  <c:v>204.43496832000002</c:v>
                </c:pt>
                <c:pt idx="115">
                  <c:v>204.43496832000002</c:v>
                </c:pt>
                <c:pt idx="116">
                  <c:v>227.62561536000001</c:v>
                </c:pt>
                <c:pt idx="117">
                  <c:v>272.47803264000004</c:v>
                </c:pt>
                <c:pt idx="118">
                  <c:v>295.82961408</c:v>
                </c:pt>
                <c:pt idx="119">
                  <c:v>295.82961408</c:v>
                </c:pt>
                <c:pt idx="120">
                  <c:v>298.74252672</c:v>
                </c:pt>
                <c:pt idx="121">
                  <c:v>298.74252672</c:v>
                </c:pt>
                <c:pt idx="122">
                  <c:v>298.74252672</c:v>
                </c:pt>
                <c:pt idx="123">
                  <c:v>298.74252672</c:v>
                </c:pt>
                <c:pt idx="124">
                  <c:v>298.74252672</c:v>
                </c:pt>
                <c:pt idx="125">
                  <c:v>298.74252672</c:v>
                </c:pt>
                <c:pt idx="126">
                  <c:v>298.74252672</c:v>
                </c:pt>
                <c:pt idx="127">
                  <c:v>298.74252672</c:v>
                </c:pt>
                <c:pt idx="128">
                  <c:v>298.74252672</c:v>
                </c:pt>
                <c:pt idx="129">
                  <c:v>298.74252672</c:v>
                </c:pt>
                <c:pt idx="130">
                  <c:v>298.74252672</c:v>
                </c:pt>
                <c:pt idx="131">
                  <c:v>298.74252672</c:v>
                </c:pt>
                <c:pt idx="132">
                  <c:v>298.74252672</c:v>
                </c:pt>
                <c:pt idx="133">
                  <c:v>298.74252672</c:v>
                </c:pt>
                <c:pt idx="134">
                  <c:v>298.74252672</c:v>
                </c:pt>
                <c:pt idx="135">
                  <c:v>298.74252672</c:v>
                </c:pt>
                <c:pt idx="136">
                  <c:v>298.74252672</c:v>
                </c:pt>
                <c:pt idx="137">
                  <c:v>298.74252672</c:v>
                </c:pt>
                <c:pt idx="138">
                  <c:v>298.74252672</c:v>
                </c:pt>
                <c:pt idx="139">
                  <c:v>298.74252672</c:v>
                </c:pt>
                <c:pt idx="140">
                  <c:v>332.89280640000004</c:v>
                </c:pt>
                <c:pt idx="141">
                  <c:v>332.89280640000004</c:v>
                </c:pt>
                <c:pt idx="142">
                  <c:v>332.89280640000004</c:v>
                </c:pt>
                <c:pt idx="143">
                  <c:v>332.89280640000004</c:v>
                </c:pt>
                <c:pt idx="144">
                  <c:v>332.89280640000004</c:v>
                </c:pt>
                <c:pt idx="145">
                  <c:v>332.89280640000004</c:v>
                </c:pt>
                <c:pt idx="146">
                  <c:v>332.89280640000004</c:v>
                </c:pt>
                <c:pt idx="147">
                  <c:v>332.89280640000004</c:v>
                </c:pt>
                <c:pt idx="148">
                  <c:v>332.89280640000004</c:v>
                </c:pt>
                <c:pt idx="149">
                  <c:v>332.89280640000004</c:v>
                </c:pt>
                <c:pt idx="150">
                  <c:v>332.89280640000004</c:v>
                </c:pt>
                <c:pt idx="151">
                  <c:v>332.89280640000004</c:v>
                </c:pt>
                <c:pt idx="152">
                  <c:v>332.89280640000004</c:v>
                </c:pt>
                <c:pt idx="153">
                  <c:v>332.89280640000004</c:v>
                </c:pt>
                <c:pt idx="154">
                  <c:v>332.89280640000004</c:v>
                </c:pt>
                <c:pt idx="155">
                  <c:v>332.89280640000004</c:v>
                </c:pt>
                <c:pt idx="156">
                  <c:v>332.89280640000004</c:v>
                </c:pt>
                <c:pt idx="157">
                  <c:v>332.89280640000004</c:v>
                </c:pt>
                <c:pt idx="158">
                  <c:v>332.89280640000004</c:v>
                </c:pt>
                <c:pt idx="159">
                  <c:v>345.71927808000004</c:v>
                </c:pt>
                <c:pt idx="160">
                  <c:v>345.71927808000004</c:v>
                </c:pt>
                <c:pt idx="161">
                  <c:v>345.71927808000004</c:v>
                </c:pt>
                <c:pt idx="162">
                  <c:v>345.71927808000004</c:v>
                </c:pt>
                <c:pt idx="163">
                  <c:v>345.71927808000004</c:v>
                </c:pt>
                <c:pt idx="164">
                  <c:v>345.71927808000004</c:v>
                </c:pt>
                <c:pt idx="165">
                  <c:v>345.71927808000004</c:v>
                </c:pt>
                <c:pt idx="166">
                  <c:v>345.71927808000004</c:v>
                </c:pt>
                <c:pt idx="167">
                  <c:v>345.71927808000004</c:v>
                </c:pt>
                <c:pt idx="168">
                  <c:v>345.71927808000004</c:v>
                </c:pt>
                <c:pt idx="169">
                  <c:v>345.71927808000004</c:v>
                </c:pt>
                <c:pt idx="170">
                  <c:v>345.71927808000004</c:v>
                </c:pt>
                <c:pt idx="171">
                  <c:v>345.71927808000004</c:v>
                </c:pt>
                <c:pt idx="172">
                  <c:v>345.71927808000004</c:v>
                </c:pt>
                <c:pt idx="173">
                  <c:v>345.71927808000004</c:v>
                </c:pt>
                <c:pt idx="174">
                  <c:v>345.71927808000004</c:v>
                </c:pt>
                <c:pt idx="175">
                  <c:v>345.71927808000004</c:v>
                </c:pt>
                <c:pt idx="176">
                  <c:v>345.71927808000004</c:v>
                </c:pt>
                <c:pt idx="177">
                  <c:v>345.71927808000004</c:v>
                </c:pt>
                <c:pt idx="178">
                  <c:v>345.71927808000004</c:v>
                </c:pt>
                <c:pt idx="179">
                  <c:v>345.79974528000002</c:v>
                </c:pt>
                <c:pt idx="180">
                  <c:v>348.22985471999999</c:v>
                </c:pt>
                <c:pt idx="181">
                  <c:v>348.22985471999999</c:v>
                </c:pt>
                <c:pt idx="182">
                  <c:v>348.22985471999999</c:v>
                </c:pt>
                <c:pt idx="183">
                  <c:v>348.22985471999999</c:v>
                </c:pt>
                <c:pt idx="184">
                  <c:v>348.22985471999999</c:v>
                </c:pt>
                <c:pt idx="185">
                  <c:v>348.22985471999999</c:v>
                </c:pt>
                <c:pt idx="186">
                  <c:v>377.05320576000003</c:v>
                </c:pt>
                <c:pt idx="187">
                  <c:v>377.05320576000003</c:v>
                </c:pt>
                <c:pt idx="188">
                  <c:v>377.05320576000003</c:v>
                </c:pt>
                <c:pt idx="189">
                  <c:v>377.05320576000003</c:v>
                </c:pt>
                <c:pt idx="190">
                  <c:v>377.05320576000003</c:v>
                </c:pt>
                <c:pt idx="191">
                  <c:v>377.05320576000003</c:v>
                </c:pt>
                <c:pt idx="192">
                  <c:v>377.05320576000003</c:v>
                </c:pt>
                <c:pt idx="193">
                  <c:v>377.05320576000003</c:v>
                </c:pt>
                <c:pt idx="194">
                  <c:v>377.05320576000003</c:v>
                </c:pt>
                <c:pt idx="195">
                  <c:v>377.05320576000003</c:v>
                </c:pt>
                <c:pt idx="196">
                  <c:v>377.05320576000003</c:v>
                </c:pt>
                <c:pt idx="197">
                  <c:v>377.05320576000003</c:v>
                </c:pt>
                <c:pt idx="198">
                  <c:v>377.05320576000003</c:v>
                </c:pt>
                <c:pt idx="199">
                  <c:v>377.05320576000003</c:v>
                </c:pt>
                <c:pt idx="200">
                  <c:v>377.05320576000003</c:v>
                </c:pt>
                <c:pt idx="201">
                  <c:v>377.05320576000003</c:v>
                </c:pt>
                <c:pt idx="202">
                  <c:v>377.05320576000003</c:v>
                </c:pt>
                <c:pt idx="203">
                  <c:v>377.05320576000003</c:v>
                </c:pt>
                <c:pt idx="204">
                  <c:v>377.05320576000003</c:v>
                </c:pt>
                <c:pt idx="205">
                  <c:v>377.05320576000003</c:v>
                </c:pt>
                <c:pt idx="206">
                  <c:v>377.05320576000003</c:v>
                </c:pt>
                <c:pt idx="207">
                  <c:v>377.05320576000003</c:v>
                </c:pt>
                <c:pt idx="208">
                  <c:v>377.58428928000001</c:v>
                </c:pt>
                <c:pt idx="209">
                  <c:v>421.39063296</c:v>
                </c:pt>
                <c:pt idx="210">
                  <c:v>421.48719360000001</c:v>
                </c:pt>
                <c:pt idx="211">
                  <c:v>421.48719360000001</c:v>
                </c:pt>
                <c:pt idx="212">
                  <c:v>421.48719360000001</c:v>
                </c:pt>
                <c:pt idx="213">
                  <c:v>421.48719360000001</c:v>
                </c:pt>
                <c:pt idx="214">
                  <c:v>421.48719360000001</c:v>
                </c:pt>
                <c:pt idx="215">
                  <c:v>421.48719360000001</c:v>
                </c:pt>
                <c:pt idx="216">
                  <c:v>421.48719360000001</c:v>
                </c:pt>
                <c:pt idx="217">
                  <c:v>421.48719360000001</c:v>
                </c:pt>
                <c:pt idx="218">
                  <c:v>421.48719360000001</c:v>
                </c:pt>
                <c:pt idx="219">
                  <c:v>421.48719360000001</c:v>
                </c:pt>
                <c:pt idx="220">
                  <c:v>421.48719360000001</c:v>
                </c:pt>
                <c:pt idx="221">
                  <c:v>421.48719360000001</c:v>
                </c:pt>
                <c:pt idx="222">
                  <c:v>421.48719360000001</c:v>
                </c:pt>
                <c:pt idx="223">
                  <c:v>421.48719360000001</c:v>
                </c:pt>
                <c:pt idx="224">
                  <c:v>421.48719360000001</c:v>
                </c:pt>
                <c:pt idx="225">
                  <c:v>421.48719360000001</c:v>
                </c:pt>
                <c:pt idx="226">
                  <c:v>421.48719360000001</c:v>
                </c:pt>
                <c:pt idx="227">
                  <c:v>421.48719360000001</c:v>
                </c:pt>
                <c:pt idx="228">
                  <c:v>421.48719360000001</c:v>
                </c:pt>
                <c:pt idx="229">
                  <c:v>421.48719360000001</c:v>
                </c:pt>
                <c:pt idx="230">
                  <c:v>421.48719360000001</c:v>
                </c:pt>
                <c:pt idx="231">
                  <c:v>421.48719360000001</c:v>
                </c:pt>
                <c:pt idx="232">
                  <c:v>510.74141184000007</c:v>
                </c:pt>
              </c:numCache>
            </c:numRef>
          </c:xVal>
          <c:yVal>
            <c:numRef>
              <c:f>DissTot!$AD$7:$AD$239</c:f>
              <c:numCache>
                <c:formatCode>0.00</c:formatCode>
                <c:ptCount val="233"/>
                <c:pt idx="0">
                  <c:v>1.0192307692307692</c:v>
                </c:pt>
                <c:pt idx="5">
                  <c:v>0.96296296296296291</c:v>
                </c:pt>
                <c:pt idx="6">
                  <c:v>0.9213483146067416</c:v>
                </c:pt>
                <c:pt idx="7">
                  <c:v>0.95348837209302328</c:v>
                </c:pt>
                <c:pt idx="14">
                  <c:v>0.94736842105263153</c:v>
                </c:pt>
                <c:pt idx="16">
                  <c:v>1</c:v>
                </c:pt>
                <c:pt idx="23">
                  <c:v>0.96153846153846156</c:v>
                </c:pt>
                <c:pt idx="24">
                  <c:v>1</c:v>
                </c:pt>
                <c:pt idx="28">
                  <c:v>1</c:v>
                </c:pt>
                <c:pt idx="29">
                  <c:v>1</c:v>
                </c:pt>
                <c:pt idx="35">
                  <c:v>1</c:v>
                </c:pt>
                <c:pt idx="36">
                  <c:v>1.08</c:v>
                </c:pt>
                <c:pt idx="37">
                  <c:v>1.0416666666666667</c:v>
                </c:pt>
                <c:pt idx="41">
                  <c:v>1.0666666666666667</c:v>
                </c:pt>
                <c:pt idx="48">
                  <c:v>1.0666666666666667</c:v>
                </c:pt>
                <c:pt idx="51">
                  <c:v>1.0666666666666667</c:v>
                </c:pt>
                <c:pt idx="52">
                  <c:v>1.0625</c:v>
                </c:pt>
                <c:pt idx="116">
                  <c:v>1</c:v>
                </c:pt>
                <c:pt idx="117">
                  <c:v>1.0344827586206897</c:v>
                </c:pt>
                <c:pt idx="119">
                  <c:v>1</c:v>
                </c:pt>
                <c:pt idx="120">
                  <c:v>1.017391304347826</c:v>
                </c:pt>
                <c:pt idx="121">
                  <c:v>1.0614035087719298</c:v>
                </c:pt>
                <c:pt idx="122">
                  <c:v>1.0158730158730158</c:v>
                </c:pt>
                <c:pt idx="123">
                  <c:v>1.0642201834862386</c:v>
                </c:pt>
                <c:pt idx="124">
                  <c:v>1.0068965517241379</c:v>
                </c:pt>
                <c:pt idx="125">
                  <c:v>1</c:v>
                </c:pt>
                <c:pt idx="126">
                  <c:v>1.0571428571428572</c:v>
                </c:pt>
                <c:pt idx="127">
                  <c:v>1.0677966101694916</c:v>
                </c:pt>
                <c:pt idx="128">
                  <c:v>0.9859154929577465</c:v>
                </c:pt>
                <c:pt idx="129">
                  <c:v>1.0874125874125875</c:v>
                </c:pt>
                <c:pt idx="130">
                  <c:v>1.1287128712871286</c:v>
                </c:pt>
                <c:pt idx="131">
                  <c:v>1</c:v>
                </c:pt>
                <c:pt idx="132">
                  <c:v>1.0439882697947214</c:v>
                </c:pt>
                <c:pt idx="133">
                  <c:v>1.131498470948012</c:v>
                </c:pt>
                <c:pt idx="134">
                  <c:v>1.0132978723404256</c:v>
                </c:pt>
                <c:pt idx="135">
                  <c:v>1.0671834625322998</c:v>
                </c:pt>
                <c:pt idx="136">
                  <c:v>1.0008928571428573</c:v>
                </c:pt>
                <c:pt idx="137">
                  <c:v>1.0888888888888888</c:v>
                </c:pt>
                <c:pt idx="138">
                  <c:v>1.2142857142857142</c:v>
                </c:pt>
                <c:pt idx="139">
                  <c:v>1.1154855643044619</c:v>
                </c:pt>
                <c:pt idx="140">
                  <c:v>1.0435729847494553</c:v>
                </c:pt>
                <c:pt idx="141">
                  <c:v>1.0885805763073639</c:v>
                </c:pt>
                <c:pt idx="142">
                  <c:v>1.02</c:v>
                </c:pt>
                <c:pt idx="143">
                  <c:v>1.0363636363636364</c:v>
                </c:pt>
                <c:pt idx="144">
                  <c:v>1.0176991150442478</c:v>
                </c:pt>
                <c:pt idx="145">
                  <c:v>1.0420168067226891</c:v>
                </c:pt>
                <c:pt idx="146">
                  <c:v>1.0136752136752136</c:v>
                </c:pt>
                <c:pt idx="147">
                  <c:v>1.108910891089109</c:v>
                </c:pt>
                <c:pt idx="148">
                  <c:v>1.0069930069930071</c:v>
                </c:pt>
                <c:pt idx="149">
                  <c:v>1.0085470085470085</c:v>
                </c:pt>
                <c:pt idx="150">
                  <c:v>1.0128205128205128</c:v>
                </c:pt>
                <c:pt idx="151">
                  <c:v>1.0641025641025641</c:v>
                </c:pt>
                <c:pt idx="152">
                  <c:v>1.0656934306569343</c:v>
                </c:pt>
                <c:pt idx="153">
                  <c:v>0.98192771084337349</c:v>
                </c:pt>
                <c:pt idx="154">
                  <c:v>1.176056338028169</c:v>
                </c:pt>
                <c:pt idx="155">
                  <c:v>1.0119047619047619</c:v>
                </c:pt>
                <c:pt idx="156">
                  <c:v>0.87244897959183676</c:v>
                </c:pt>
                <c:pt idx="157">
                  <c:v>0.98684210526315785</c:v>
                </c:pt>
                <c:pt idx="158">
                  <c:v>0.97747747747747749</c:v>
                </c:pt>
                <c:pt idx="159">
                  <c:v>1.0393700787401574</c:v>
                </c:pt>
                <c:pt idx="160">
                  <c:v>1.0423728813559323</c:v>
                </c:pt>
                <c:pt idx="161">
                  <c:v>1.024</c:v>
                </c:pt>
                <c:pt idx="162">
                  <c:v>1.0163934426229508</c:v>
                </c:pt>
                <c:pt idx="163">
                  <c:v>0.96319018404907975</c:v>
                </c:pt>
                <c:pt idx="164">
                  <c:v>1.0232558139534884</c:v>
                </c:pt>
                <c:pt idx="165">
                  <c:v>1.0346534653465347</c:v>
                </c:pt>
                <c:pt idx="166">
                  <c:v>0.99029126213592233</c:v>
                </c:pt>
                <c:pt idx="167">
                  <c:v>1.0818713450292399</c:v>
                </c:pt>
                <c:pt idx="168">
                  <c:v>1.0132978723404256</c:v>
                </c:pt>
                <c:pt idx="169">
                  <c:v>1.0566037735849056</c:v>
                </c:pt>
                <c:pt idx="170">
                  <c:v>1.0835380835380835</c:v>
                </c:pt>
                <c:pt idx="171">
                  <c:v>1.1522988505747127</c:v>
                </c:pt>
                <c:pt idx="172">
                  <c:v>1.0572916666666667</c:v>
                </c:pt>
                <c:pt idx="173">
                  <c:v>1.0097087378640777</c:v>
                </c:pt>
                <c:pt idx="174">
                  <c:v>1.0994764397905759</c:v>
                </c:pt>
                <c:pt idx="175">
                  <c:v>1.1336515513126493</c:v>
                </c:pt>
                <c:pt idx="176">
                  <c:v>1.1879084967320261</c:v>
                </c:pt>
                <c:pt idx="177">
                  <c:v>1.1047619047619048</c:v>
                </c:pt>
                <c:pt idx="178">
                  <c:v>1.0590725806451613</c:v>
                </c:pt>
                <c:pt idx="180">
                  <c:v>1.0252525252525253</c:v>
                </c:pt>
                <c:pt idx="181">
                  <c:v>1.0145278450363195</c:v>
                </c:pt>
                <c:pt idx="182">
                  <c:v>1.0946745562130178</c:v>
                </c:pt>
                <c:pt idx="183">
                  <c:v>1.0483091787439613</c:v>
                </c:pt>
                <c:pt idx="184">
                  <c:v>1.1073434125269979</c:v>
                </c:pt>
                <c:pt idx="185">
                  <c:v>1.0925373134328358</c:v>
                </c:pt>
                <c:pt idx="186">
                  <c:v>1.0608695652173914</c:v>
                </c:pt>
                <c:pt idx="187">
                  <c:v>1.0152671755725191</c:v>
                </c:pt>
                <c:pt idx="188">
                  <c:v>1</c:v>
                </c:pt>
                <c:pt idx="189">
                  <c:v>0.9765625</c:v>
                </c:pt>
                <c:pt idx="190">
                  <c:v>1</c:v>
                </c:pt>
                <c:pt idx="191">
                  <c:v>0.49677419354838709</c:v>
                </c:pt>
                <c:pt idx="192">
                  <c:v>1.0305676855895196</c:v>
                </c:pt>
                <c:pt idx="193">
                  <c:v>1.1282051282051282</c:v>
                </c:pt>
                <c:pt idx="194">
                  <c:v>1.0452488687782806</c:v>
                </c:pt>
                <c:pt idx="195">
                  <c:v>1.0162337662337662</c:v>
                </c:pt>
                <c:pt idx="196">
                  <c:v>1.0052083333333333</c:v>
                </c:pt>
                <c:pt idx="197">
                  <c:v>1.0655270655270654</c:v>
                </c:pt>
                <c:pt idx="198">
                  <c:v>0.98554216867469879</c:v>
                </c:pt>
                <c:pt idx="199">
                  <c:v>0.98789346246973364</c:v>
                </c:pt>
                <c:pt idx="200">
                  <c:v>1.1436619718309859</c:v>
                </c:pt>
                <c:pt idx="201">
                  <c:v>1.0048076923076923</c:v>
                </c:pt>
                <c:pt idx="202">
                  <c:v>1.239795918367347</c:v>
                </c:pt>
                <c:pt idx="203">
                  <c:v>1.011737089201878</c:v>
                </c:pt>
                <c:pt idx="204">
                  <c:v>1.0182926829268293</c:v>
                </c:pt>
                <c:pt idx="205">
                  <c:v>1.1084905660377358</c:v>
                </c:pt>
                <c:pt idx="206">
                  <c:v>1.1477272727272727</c:v>
                </c:pt>
                <c:pt idx="207">
                  <c:v>1.0680000000000001</c:v>
                </c:pt>
                <c:pt idx="210">
                  <c:v>0.9925373134328358</c:v>
                </c:pt>
                <c:pt idx="211">
                  <c:v>1.0081300813008129</c:v>
                </c:pt>
                <c:pt idx="212">
                  <c:v>1.0336134453781514</c:v>
                </c:pt>
                <c:pt idx="213">
                  <c:v>0.98518518518518516</c:v>
                </c:pt>
                <c:pt idx="214">
                  <c:v>0.92215568862275454</c:v>
                </c:pt>
                <c:pt idx="215">
                  <c:v>0.98101265822784811</c:v>
                </c:pt>
                <c:pt idx="216">
                  <c:v>1.0040485829959513</c:v>
                </c:pt>
                <c:pt idx="217">
                  <c:v>1.0814479638009049</c:v>
                </c:pt>
                <c:pt idx="218">
                  <c:v>1.0600858369098713</c:v>
                </c:pt>
                <c:pt idx="219">
                  <c:v>1.1438356164383561</c:v>
                </c:pt>
                <c:pt idx="220">
                  <c:v>1.0481283422459893</c:v>
                </c:pt>
                <c:pt idx="221">
                  <c:v>0.98425196850393704</c:v>
                </c:pt>
                <c:pt idx="222">
                  <c:v>1.1348314606741574</c:v>
                </c:pt>
                <c:pt idx="223">
                  <c:v>1.0226130653266332</c:v>
                </c:pt>
                <c:pt idx="224">
                  <c:v>1.0581113801452784</c:v>
                </c:pt>
                <c:pt idx="225">
                  <c:v>0.61363636363636365</c:v>
                </c:pt>
                <c:pt idx="226">
                  <c:v>1.0933660933660934</c:v>
                </c:pt>
                <c:pt idx="227">
                  <c:v>1.1176470588235294</c:v>
                </c:pt>
                <c:pt idx="228">
                  <c:v>1.1095238095238096</c:v>
                </c:pt>
                <c:pt idx="229">
                  <c:v>1.1245954692556634</c:v>
                </c:pt>
                <c:pt idx="230">
                  <c:v>0.57692307692307687</c:v>
                </c:pt>
                <c:pt idx="231">
                  <c:v>1.058027079303675</c:v>
                </c:pt>
                <c:pt idx="232">
                  <c:v>1.1946902654867257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B4-4BAF-9F1F-6D10FD8CE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39208"/>
        <c:axId val="178438816"/>
      </c:scatterChart>
      <c:valAx>
        <c:axId val="178439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38816"/>
        <c:crosses val="autoZero"/>
        <c:crossBetween val="midCat"/>
      </c:valAx>
      <c:valAx>
        <c:axId val="1784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 (diss/tot)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39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DissTot!$AA$7:$AA$239</c:f>
              <c:numCache>
                <c:formatCode>General</c:formatCode>
                <c:ptCount val="233"/>
                <c:pt idx="0">
                  <c:v>0</c:v>
                </c:pt>
                <c:pt idx="1">
                  <c:v>0.78857856000000004</c:v>
                </c:pt>
                <c:pt idx="2">
                  <c:v>0.80467200000000005</c:v>
                </c:pt>
                <c:pt idx="3">
                  <c:v>0.82076544000000007</c:v>
                </c:pt>
                <c:pt idx="4">
                  <c:v>0.82076544000000007</c:v>
                </c:pt>
                <c:pt idx="5">
                  <c:v>0.86904576000000011</c:v>
                </c:pt>
                <c:pt idx="6">
                  <c:v>12.536789760000001</c:v>
                </c:pt>
                <c:pt idx="7">
                  <c:v>12.536789760000001</c:v>
                </c:pt>
                <c:pt idx="8">
                  <c:v>13.775984640000003</c:v>
                </c:pt>
                <c:pt idx="9">
                  <c:v>13.775984640000003</c:v>
                </c:pt>
                <c:pt idx="10">
                  <c:v>13.775984640000003</c:v>
                </c:pt>
                <c:pt idx="11">
                  <c:v>13.775984640000003</c:v>
                </c:pt>
                <c:pt idx="12">
                  <c:v>13.775984640000003</c:v>
                </c:pt>
                <c:pt idx="13">
                  <c:v>13.775984640000003</c:v>
                </c:pt>
                <c:pt idx="14">
                  <c:v>13.904732160000002</c:v>
                </c:pt>
                <c:pt idx="15">
                  <c:v>13.904732160000002</c:v>
                </c:pt>
                <c:pt idx="16">
                  <c:v>13.904732160000002</c:v>
                </c:pt>
                <c:pt idx="17">
                  <c:v>15.56235648</c:v>
                </c:pt>
                <c:pt idx="18">
                  <c:v>15.56235648</c:v>
                </c:pt>
                <c:pt idx="19">
                  <c:v>15.56235648</c:v>
                </c:pt>
                <c:pt idx="20">
                  <c:v>15.56235648</c:v>
                </c:pt>
                <c:pt idx="21">
                  <c:v>15.56235648</c:v>
                </c:pt>
                <c:pt idx="22">
                  <c:v>15.56235648</c:v>
                </c:pt>
                <c:pt idx="23">
                  <c:v>16.350935040000003</c:v>
                </c:pt>
                <c:pt idx="24">
                  <c:v>16.350935040000003</c:v>
                </c:pt>
                <c:pt idx="25">
                  <c:v>63.504714240000006</c:v>
                </c:pt>
                <c:pt idx="26">
                  <c:v>63.504714240000006</c:v>
                </c:pt>
                <c:pt idx="27">
                  <c:v>63.504714240000006</c:v>
                </c:pt>
                <c:pt idx="28">
                  <c:v>64.019704320000002</c:v>
                </c:pt>
                <c:pt idx="29">
                  <c:v>64.019704320000002</c:v>
                </c:pt>
                <c:pt idx="30">
                  <c:v>65.194525440000007</c:v>
                </c:pt>
                <c:pt idx="31">
                  <c:v>65.291086079999999</c:v>
                </c:pt>
                <c:pt idx="32">
                  <c:v>65.291086079999999</c:v>
                </c:pt>
                <c:pt idx="33">
                  <c:v>65.291086079999999</c:v>
                </c:pt>
                <c:pt idx="34">
                  <c:v>65.307179520000005</c:v>
                </c:pt>
                <c:pt idx="35">
                  <c:v>65.548581119999994</c:v>
                </c:pt>
                <c:pt idx="36">
                  <c:v>65.725608960000017</c:v>
                </c:pt>
                <c:pt idx="37">
                  <c:v>65.854356480000007</c:v>
                </c:pt>
                <c:pt idx="38">
                  <c:v>67.125738240000004</c:v>
                </c:pt>
                <c:pt idx="39">
                  <c:v>91.764794880000011</c:v>
                </c:pt>
                <c:pt idx="40">
                  <c:v>92.231504640000011</c:v>
                </c:pt>
                <c:pt idx="41">
                  <c:v>92.376345600000008</c:v>
                </c:pt>
                <c:pt idx="42">
                  <c:v>95</c:v>
                </c:pt>
                <c:pt idx="43">
                  <c:v>95.772061440000002</c:v>
                </c:pt>
                <c:pt idx="44">
                  <c:v>95.772061440000002</c:v>
                </c:pt>
                <c:pt idx="45">
                  <c:v>95.772061440000002</c:v>
                </c:pt>
                <c:pt idx="46">
                  <c:v>95.772061440000002</c:v>
                </c:pt>
                <c:pt idx="47">
                  <c:v>95.949089279999995</c:v>
                </c:pt>
                <c:pt idx="48">
                  <c:v>96.480172800000005</c:v>
                </c:pt>
                <c:pt idx="49">
                  <c:v>96.496266240000011</c:v>
                </c:pt>
                <c:pt idx="50">
                  <c:v>97.864208640000015</c:v>
                </c:pt>
                <c:pt idx="51">
                  <c:v>103.15895039999999</c:v>
                </c:pt>
                <c:pt idx="52">
                  <c:v>103.15895039999999</c:v>
                </c:pt>
                <c:pt idx="53">
                  <c:v>116.64525312000002</c:v>
                </c:pt>
                <c:pt idx="54">
                  <c:v>127.83019392000001</c:v>
                </c:pt>
                <c:pt idx="55">
                  <c:v>146.16062208</c:v>
                </c:pt>
                <c:pt idx="56">
                  <c:v>162.99436032000003</c:v>
                </c:pt>
                <c:pt idx="57">
                  <c:v>164.08871424</c:v>
                </c:pt>
                <c:pt idx="58">
                  <c:v>164.08871424</c:v>
                </c:pt>
                <c:pt idx="59">
                  <c:v>164.08871424</c:v>
                </c:pt>
                <c:pt idx="60">
                  <c:v>164.08871424</c:v>
                </c:pt>
                <c:pt idx="61">
                  <c:v>164.08871424</c:v>
                </c:pt>
                <c:pt idx="62">
                  <c:v>164.08871424</c:v>
                </c:pt>
                <c:pt idx="63">
                  <c:v>164.08871424</c:v>
                </c:pt>
                <c:pt idx="64">
                  <c:v>164.08871424</c:v>
                </c:pt>
                <c:pt idx="65">
                  <c:v>164.08871424</c:v>
                </c:pt>
                <c:pt idx="66">
                  <c:v>164.08871424</c:v>
                </c:pt>
                <c:pt idx="67">
                  <c:v>164.08871424</c:v>
                </c:pt>
                <c:pt idx="68">
                  <c:v>164.08871424</c:v>
                </c:pt>
                <c:pt idx="69">
                  <c:v>164.08871424</c:v>
                </c:pt>
                <c:pt idx="70">
                  <c:v>164.08871424</c:v>
                </c:pt>
                <c:pt idx="71">
                  <c:v>164.08871424</c:v>
                </c:pt>
                <c:pt idx="72">
                  <c:v>164.08871424</c:v>
                </c:pt>
                <c:pt idx="73">
                  <c:v>164.08871424</c:v>
                </c:pt>
                <c:pt idx="74">
                  <c:v>164.08871424</c:v>
                </c:pt>
                <c:pt idx="75">
                  <c:v>164.08871424</c:v>
                </c:pt>
                <c:pt idx="76">
                  <c:v>164.08871424</c:v>
                </c:pt>
                <c:pt idx="77">
                  <c:v>189.38760192000004</c:v>
                </c:pt>
                <c:pt idx="78">
                  <c:v>189.38760192000004</c:v>
                </c:pt>
                <c:pt idx="79">
                  <c:v>189.38760192000004</c:v>
                </c:pt>
                <c:pt idx="80">
                  <c:v>189.38760192000004</c:v>
                </c:pt>
                <c:pt idx="81">
                  <c:v>189.38760192000004</c:v>
                </c:pt>
                <c:pt idx="82">
                  <c:v>189.38760192000004</c:v>
                </c:pt>
                <c:pt idx="83">
                  <c:v>189.38760192000004</c:v>
                </c:pt>
                <c:pt idx="84">
                  <c:v>189.38760192000004</c:v>
                </c:pt>
                <c:pt idx="85">
                  <c:v>189.38760192000004</c:v>
                </c:pt>
                <c:pt idx="86">
                  <c:v>189.38760192000004</c:v>
                </c:pt>
                <c:pt idx="87">
                  <c:v>189.38760192000004</c:v>
                </c:pt>
                <c:pt idx="88">
                  <c:v>189.38760192000004</c:v>
                </c:pt>
                <c:pt idx="89">
                  <c:v>189.38760192000004</c:v>
                </c:pt>
                <c:pt idx="90">
                  <c:v>189.38760192000004</c:v>
                </c:pt>
                <c:pt idx="91">
                  <c:v>189.38760192000004</c:v>
                </c:pt>
                <c:pt idx="92">
                  <c:v>189.38760192000004</c:v>
                </c:pt>
                <c:pt idx="93">
                  <c:v>189.38760192000004</c:v>
                </c:pt>
                <c:pt idx="94">
                  <c:v>189.38760192000004</c:v>
                </c:pt>
                <c:pt idx="95">
                  <c:v>189.38760192000004</c:v>
                </c:pt>
                <c:pt idx="96">
                  <c:v>189.38760192000004</c:v>
                </c:pt>
                <c:pt idx="97">
                  <c:v>204.43496832000002</c:v>
                </c:pt>
                <c:pt idx="98">
                  <c:v>204.43496832000002</c:v>
                </c:pt>
                <c:pt idx="99">
                  <c:v>204.43496832000002</c:v>
                </c:pt>
                <c:pt idx="100">
                  <c:v>204.43496832000002</c:v>
                </c:pt>
                <c:pt idx="101">
                  <c:v>204.43496832000002</c:v>
                </c:pt>
                <c:pt idx="102">
                  <c:v>204.43496832000002</c:v>
                </c:pt>
                <c:pt idx="103">
                  <c:v>204.43496832000002</c:v>
                </c:pt>
                <c:pt idx="104">
                  <c:v>204.43496832000002</c:v>
                </c:pt>
                <c:pt idx="105">
                  <c:v>204.43496832000002</c:v>
                </c:pt>
                <c:pt idx="106">
                  <c:v>204.43496832000002</c:v>
                </c:pt>
                <c:pt idx="107">
                  <c:v>204.43496832000002</c:v>
                </c:pt>
                <c:pt idx="108">
                  <c:v>204.43496832000002</c:v>
                </c:pt>
                <c:pt idx="109">
                  <c:v>204.43496832000002</c:v>
                </c:pt>
                <c:pt idx="110">
                  <c:v>204.43496832000002</c:v>
                </c:pt>
                <c:pt idx="111">
                  <c:v>204.43496832000002</c:v>
                </c:pt>
                <c:pt idx="112">
                  <c:v>204.43496832000002</c:v>
                </c:pt>
                <c:pt idx="113">
                  <c:v>204.43496832000002</c:v>
                </c:pt>
                <c:pt idx="114">
                  <c:v>204.43496832000002</c:v>
                </c:pt>
                <c:pt idx="115">
                  <c:v>204.43496832000002</c:v>
                </c:pt>
                <c:pt idx="116">
                  <c:v>227.62561536000001</c:v>
                </c:pt>
                <c:pt idx="117">
                  <c:v>272.47803264000004</c:v>
                </c:pt>
                <c:pt idx="118">
                  <c:v>295.82961408</c:v>
                </c:pt>
                <c:pt idx="119">
                  <c:v>295.82961408</c:v>
                </c:pt>
                <c:pt idx="120">
                  <c:v>298.74252672</c:v>
                </c:pt>
                <c:pt idx="121">
                  <c:v>298.74252672</c:v>
                </c:pt>
                <c:pt idx="122">
                  <c:v>298.74252672</c:v>
                </c:pt>
                <c:pt idx="123">
                  <c:v>298.74252672</c:v>
                </c:pt>
                <c:pt idx="124">
                  <c:v>298.74252672</c:v>
                </c:pt>
                <c:pt idx="125">
                  <c:v>298.74252672</c:v>
                </c:pt>
                <c:pt idx="126">
                  <c:v>298.74252672</c:v>
                </c:pt>
                <c:pt idx="127">
                  <c:v>298.74252672</c:v>
                </c:pt>
                <c:pt idx="128">
                  <c:v>298.74252672</c:v>
                </c:pt>
                <c:pt idx="129">
                  <c:v>298.74252672</c:v>
                </c:pt>
                <c:pt idx="130">
                  <c:v>298.74252672</c:v>
                </c:pt>
                <c:pt idx="131">
                  <c:v>298.74252672</c:v>
                </c:pt>
                <c:pt idx="132">
                  <c:v>298.74252672</c:v>
                </c:pt>
                <c:pt idx="133">
                  <c:v>298.74252672</c:v>
                </c:pt>
                <c:pt idx="134">
                  <c:v>298.74252672</c:v>
                </c:pt>
                <c:pt idx="135">
                  <c:v>298.74252672</c:v>
                </c:pt>
                <c:pt idx="136">
                  <c:v>298.74252672</c:v>
                </c:pt>
                <c:pt idx="137">
                  <c:v>298.74252672</c:v>
                </c:pt>
                <c:pt idx="138">
                  <c:v>298.74252672</c:v>
                </c:pt>
                <c:pt idx="139">
                  <c:v>298.74252672</c:v>
                </c:pt>
                <c:pt idx="140">
                  <c:v>332.89280640000004</c:v>
                </c:pt>
                <c:pt idx="141">
                  <c:v>332.89280640000004</c:v>
                </c:pt>
                <c:pt idx="142">
                  <c:v>332.89280640000004</c:v>
                </c:pt>
                <c:pt idx="143">
                  <c:v>332.89280640000004</c:v>
                </c:pt>
                <c:pt idx="144">
                  <c:v>332.89280640000004</c:v>
                </c:pt>
                <c:pt idx="145">
                  <c:v>332.89280640000004</c:v>
                </c:pt>
                <c:pt idx="146">
                  <c:v>332.89280640000004</c:v>
                </c:pt>
                <c:pt idx="147">
                  <c:v>332.89280640000004</c:v>
                </c:pt>
                <c:pt idx="148">
                  <c:v>332.89280640000004</c:v>
                </c:pt>
                <c:pt idx="149">
                  <c:v>332.89280640000004</c:v>
                </c:pt>
                <c:pt idx="150">
                  <c:v>332.89280640000004</c:v>
                </c:pt>
                <c:pt idx="151">
                  <c:v>332.89280640000004</c:v>
                </c:pt>
                <c:pt idx="152">
                  <c:v>332.89280640000004</c:v>
                </c:pt>
                <c:pt idx="153">
                  <c:v>332.89280640000004</c:v>
                </c:pt>
                <c:pt idx="154">
                  <c:v>332.89280640000004</c:v>
                </c:pt>
                <c:pt idx="155">
                  <c:v>332.89280640000004</c:v>
                </c:pt>
                <c:pt idx="156">
                  <c:v>332.89280640000004</c:v>
                </c:pt>
                <c:pt idx="157">
                  <c:v>332.89280640000004</c:v>
                </c:pt>
                <c:pt idx="158">
                  <c:v>332.89280640000004</c:v>
                </c:pt>
                <c:pt idx="159">
                  <c:v>345.71927808000004</c:v>
                </c:pt>
                <c:pt idx="160">
                  <c:v>345.71927808000004</c:v>
                </c:pt>
                <c:pt idx="161">
                  <c:v>345.71927808000004</c:v>
                </c:pt>
                <c:pt idx="162">
                  <c:v>345.71927808000004</c:v>
                </c:pt>
                <c:pt idx="163">
                  <c:v>345.71927808000004</c:v>
                </c:pt>
                <c:pt idx="164">
                  <c:v>345.71927808000004</c:v>
                </c:pt>
                <c:pt idx="165">
                  <c:v>345.71927808000004</c:v>
                </c:pt>
                <c:pt idx="166">
                  <c:v>345.71927808000004</c:v>
                </c:pt>
                <c:pt idx="167">
                  <c:v>345.71927808000004</c:v>
                </c:pt>
                <c:pt idx="168">
                  <c:v>345.71927808000004</c:v>
                </c:pt>
                <c:pt idx="169">
                  <c:v>345.71927808000004</c:v>
                </c:pt>
                <c:pt idx="170">
                  <c:v>345.71927808000004</c:v>
                </c:pt>
                <c:pt idx="171">
                  <c:v>345.71927808000004</c:v>
                </c:pt>
                <c:pt idx="172">
                  <c:v>345.71927808000004</c:v>
                </c:pt>
                <c:pt idx="173">
                  <c:v>345.71927808000004</c:v>
                </c:pt>
                <c:pt idx="174">
                  <c:v>345.71927808000004</c:v>
                </c:pt>
                <c:pt idx="175">
                  <c:v>345.71927808000004</c:v>
                </c:pt>
                <c:pt idx="176">
                  <c:v>345.71927808000004</c:v>
                </c:pt>
                <c:pt idx="177">
                  <c:v>345.71927808000004</c:v>
                </c:pt>
                <c:pt idx="178">
                  <c:v>345.71927808000004</c:v>
                </c:pt>
                <c:pt idx="179">
                  <c:v>345.79974528000002</c:v>
                </c:pt>
                <c:pt idx="180">
                  <c:v>348.22985471999999</c:v>
                </c:pt>
                <c:pt idx="181">
                  <c:v>348.22985471999999</c:v>
                </c:pt>
                <c:pt idx="182">
                  <c:v>348.22985471999999</c:v>
                </c:pt>
                <c:pt idx="183">
                  <c:v>348.22985471999999</c:v>
                </c:pt>
                <c:pt idx="184">
                  <c:v>348.22985471999999</c:v>
                </c:pt>
                <c:pt idx="185">
                  <c:v>348.22985471999999</c:v>
                </c:pt>
                <c:pt idx="186">
                  <c:v>377.05320576000003</c:v>
                </c:pt>
                <c:pt idx="187">
                  <c:v>377.05320576000003</c:v>
                </c:pt>
                <c:pt idx="188">
                  <c:v>377.05320576000003</c:v>
                </c:pt>
                <c:pt idx="189">
                  <c:v>377.05320576000003</c:v>
                </c:pt>
                <c:pt idx="190">
                  <c:v>377.05320576000003</c:v>
                </c:pt>
                <c:pt idx="191">
                  <c:v>377.05320576000003</c:v>
                </c:pt>
                <c:pt idx="192">
                  <c:v>377.05320576000003</c:v>
                </c:pt>
                <c:pt idx="193">
                  <c:v>377.05320576000003</c:v>
                </c:pt>
                <c:pt idx="194">
                  <c:v>377.05320576000003</c:v>
                </c:pt>
                <c:pt idx="195">
                  <c:v>377.05320576000003</c:v>
                </c:pt>
                <c:pt idx="196">
                  <c:v>377.05320576000003</c:v>
                </c:pt>
                <c:pt idx="197">
                  <c:v>377.05320576000003</c:v>
                </c:pt>
                <c:pt idx="198">
                  <c:v>377.05320576000003</c:v>
                </c:pt>
                <c:pt idx="199">
                  <c:v>377.05320576000003</c:v>
                </c:pt>
                <c:pt idx="200">
                  <c:v>377.05320576000003</c:v>
                </c:pt>
                <c:pt idx="201">
                  <c:v>377.05320576000003</c:v>
                </c:pt>
                <c:pt idx="202">
                  <c:v>377.05320576000003</c:v>
                </c:pt>
                <c:pt idx="203">
                  <c:v>377.05320576000003</c:v>
                </c:pt>
                <c:pt idx="204">
                  <c:v>377.05320576000003</c:v>
                </c:pt>
                <c:pt idx="205">
                  <c:v>377.05320576000003</c:v>
                </c:pt>
                <c:pt idx="206">
                  <c:v>377.05320576000003</c:v>
                </c:pt>
                <c:pt idx="207">
                  <c:v>377.05320576000003</c:v>
                </c:pt>
                <c:pt idx="208">
                  <c:v>377.58428928000001</c:v>
                </c:pt>
                <c:pt idx="209">
                  <c:v>421.39063296</c:v>
                </c:pt>
                <c:pt idx="210">
                  <c:v>421.48719360000001</c:v>
                </c:pt>
                <c:pt idx="211">
                  <c:v>421.48719360000001</c:v>
                </c:pt>
                <c:pt idx="212">
                  <c:v>421.48719360000001</c:v>
                </c:pt>
                <c:pt idx="213">
                  <c:v>421.48719360000001</c:v>
                </c:pt>
                <c:pt idx="214">
                  <c:v>421.48719360000001</c:v>
                </c:pt>
                <c:pt idx="215">
                  <c:v>421.48719360000001</c:v>
                </c:pt>
                <c:pt idx="216">
                  <c:v>421.48719360000001</c:v>
                </c:pt>
                <c:pt idx="217">
                  <c:v>421.48719360000001</c:v>
                </c:pt>
                <c:pt idx="218">
                  <c:v>421.48719360000001</c:v>
                </c:pt>
                <c:pt idx="219">
                  <c:v>421.48719360000001</c:v>
                </c:pt>
                <c:pt idx="220">
                  <c:v>421.48719360000001</c:v>
                </c:pt>
                <c:pt idx="221">
                  <c:v>421.48719360000001</c:v>
                </c:pt>
                <c:pt idx="222">
                  <c:v>421.48719360000001</c:v>
                </c:pt>
                <c:pt idx="223">
                  <c:v>421.48719360000001</c:v>
                </c:pt>
                <c:pt idx="224">
                  <c:v>421.48719360000001</c:v>
                </c:pt>
                <c:pt idx="225">
                  <c:v>421.48719360000001</c:v>
                </c:pt>
                <c:pt idx="226">
                  <c:v>421.48719360000001</c:v>
                </c:pt>
                <c:pt idx="227">
                  <c:v>421.48719360000001</c:v>
                </c:pt>
                <c:pt idx="228">
                  <c:v>421.48719360000001</c:v>
                </c:pt>
                <c:pt idx="229">
                  <c:v>421.48719360000001</c:v>
                </c:pt>
                <c:pt idx="230">
                  <c:v>421.48719360000001</c:v>
                </c:pt>
                <c:pt idx="231">
                  <c:v>421.48719360000001</c:v>
                </c:pt>
                <c:pt idx="232">
                  <c:v>510.74141184000007</c:v>
                </c:pt>
              </c:numCache>
            </c:numRef>
          </c:xVal>
          <c:yVal>
            <c:numRef>
              <c:f>DissTot!$AE$7:$AE$239</c:f>
              <c:numCache>
                <c:formatCode>0.00</c:formatCode>
                <c:ptCount val="233"/>
                <c:pt idx="0">
                  <c:v>0.96</c:v>
                </c:pt>
                <c:pt idx="5">
                  <c:v>1</c:v>
                </c:pt>
                <c:pt idx="6">
                  <c:v>0.97222222222222221</c:v>
                </c:pt>
                <c:pt idx="7">
                  <c:v>1.0588235294117647</c:v>
                </c:pt>
                <c:pt idx="14">
                  <c:v>1.0877192982456141</c:v>
                </c:pt>
                <c:pt idx="16">
                  <c:v>1.0877192982456141</c:v>
                </c:pt>
                <c:pt idx="23">
                  <c:v>1.0684931506849316</c:v>
                </c:pt>
                <c:pt idx="24">
                  <c:v>1.0342465753424657</c:v>
                </c:pt>
                <c:pt idx="28">
                  <c:v>1.0375000000000001</c:v>
                </c:pt>
                <c:pt idx="29">
                  <c:v>1.0246913580246915</c:v>
                </c:pt>
                <c:pt idx="35">
                  <c:v>0.97674418604651159</c:v>
                </c:pt>
                <c:pt idx="36">
                  <c:v>1.0123456790123457</c:v>
                </c:pt>
                <c:pt idx="37">
                  <c:v>1.024390243902439</c:v>
                </c:pt>
                <c:pt idx="41">
                  <c:v>1</c:v>
                </c:pt>
                <c:pt idx="48">
                  <c:v>1</c:v>
                </c:pt>
                <c:pt idx="51">
                  <c:v>1</c:v>
                </c:pt>
                <c:pt idx="52">
                  <c:v>1.0344827586206897</c:v>
                </c:pt>
                <c:pt idx="116">
                  <c:v>0.83333333333333337</c:v>
                </c:pt>
                <c:pt idx="117">
                  <c:v>0.9285714285714286</c:v>
                </c:pt>
                <c:pt idx="119">
                  <c:v>0.76666666666666672</c:v>
                </c:pt>
                <c:pt idx="120">
                  <c:v>0.60820895522388063</c:v>
                </c:pt>
                <c:pt idx="121">
                  <c:v>0.81313131313131315</c:v>
                </c:pt>
                <c:pt idx="122">
                  <c:v>0.76442307692307687</c:v>
                </c:pt>
                <c:pt idx="123">
                  <c:v>0.6588235294117647</c:v>
                </c:pt>
                <c:pt idx="124">
                  <c:v>0.68939393939393945</c:v>
                </c:pt>
                <c:pt idx="125">
                  <c:v>0.33333333333333331</c:v>
                </c:pt>
                <c:pt idx="126">
                  <c:v>0.94350282485875703</c:v>
                </c:pt>
                <c:pt idx="127">
                  <c:v>0.46582278481012657</c:v>
                </c:pt>
                <c:pt idx="128">
                  <c:v>0.92924528301886788</c:v>
                </c:pt>
                <c:pt idx="129">
                  <c:v>0.79921259842519676</c:v>
                </c:pt>
                <c:pt idx="130">
                  <c:v>0.93442622950819676</c:v>
                </c:pt>
                <c:pt idx="131">
                  <c:v>0.58807588075880757</c:v>
                </c:pt>
                <c:pt idx="132">
                  <c:v>0.96444444444444444</c:v>
                </c:pt>
                <c:pt idx="133">
                  <c:v>0.9327731092436975</c:v>
                </c:pt>
                <c:pt idx="134">
                  <c:v>1.0045454545454546</c:v>
                </c:pt>
                <c:pt idx="135">
                  <c:v>0.71375464684014867</c:v>
                </c:pt>
                <c:pt idx="136">
                  <c:v>0.94893617021276599</c:v>
                </c:pt>
                <c:pt idx="137">
                  <c:v>0.74285714285714288</c:v>
                </c:pt>
                <c:pt idx="138">
                  <c:v>0.26724137931034481</c:v>
                </c:pt>
                <c:pt idx="139">
                  <c:v>0.93495934959349591</c:v>
                </c:pt>
                <c:pt idx="140">
                  <c:v>0.78106508875739644</c:v>
                </c:pt>
                <c:pt idx="141">
                  <c:v>0.97122302158273377</c:v>
                </c:pt>
                <c:pt idx="142">
                  <c:v>0.95390070921985815</c:v>
                </c:pt>
                <c:pt idx="143">
                  <c:v>0.94947735191637628</c:v>
                </c:pt>
                <c:pt idx="144">
                  <c:v>0.93515358361774747</c:v>
                </c:pt>
                <c:pt idx="145">
                  <c:v>0.91734197730956235</c:v>
                </c:pt>
                <c:pt idx="146">
                  <c:v>1.0765079365079364</c:v>
                </c:pt>
                <c:pt idx="147">
                  <c:v>0.83888888888888891</c:v>
                </c:pt>
                <c:pt idx="148">
                  <c:v>1.0380622837370241</c:v>
                </c:pt>
                <c:pt idx="149">
                  <c:v>0.96066252587991718</c:v>
                </c:pt>
                <c:pt idx="150">
                  <c:v>0.96472663139329806</c:v>
                </c:pt>
                <c:pt idx="151">
                  <c:v>1.0560747663551402</c:v>
                </c:pt>
                <c:pt idx="152">
                  <c:v>0.88557213930348255</c:v>
                </c:pt>
                <c:pt idx="153">
                  <c:v>0.95689996045867931</c:v>
                </c:pt>
                <c:pt idx="154">
                  <c:v>1.1559633027522935</c:v>
                </c:pt>
                <c:pt idx="155">
                  <c:v>0.98080614203454897</c:v>
                </c:pt>
                <c:pt idx="156">
                  <c:v>0.78518518518518521</c:v>
                </c:pt>
                <c:pt idx="157">
                  <c:v>1.0213143872113677</c:v>
                </c:pt>
                <c:pt idx="158">
                  <c:v>0.95676691729323304</c:v>
                </c:pt>
                <c:pt idx="159">
                  <c:v>0.91477272727272729</c:v>
                </c:pt>
                <c:pt idx="160">
                  <c:v>0.5892857142857143</c:v>
                </c:pt>
                <c:pt idx="161">
                  <c:v>0.72072072072072069</c:v>
                </c:pt>
                <c:pt idx="162">
                  <c:v>0.50943396226415094</c:v>
                </c:pt>
                <c:pt idx="163">
                  <c:v>0.6518518518518519</c:v>
                </c:pt>
                <c:pt idx="164">
                  <c:v>0.35559265442404009</c:v>
                </c:pt>
                <c:pt idx="165">
                  <c:v>0.76</c:v>
                </c:pt>
                <c:pt idx="166">
                  <c:v>0.93777777777777782</c:v>
                </c:pt>
                <c:pt idx="167">
                  <c:v>0.70833333333333337</c:v>
                </c:pt>
                <c:pt idx="168">
                  <c:v>0.73539518900343648</c:v>
                </c:pt>
                <c:pt idx="169">
                  <c:v>0.74444444444444435</c:v>
                </c:pt>
                <c:pt idx="170">
                  <c:v>0.31316187594553707</c:v>
                </c:pt>
                <c:pt idx="171">
                  <c:v>0.9135338345864662</c:v>
                </c:pt>
                <c:pt idx="172">
                  <c:v>1.004524886877828</c:v>
                </c:pt>
                <c:pt idx="173">
                  <c:v>0.96747967479674801</c:v>
                </c:pt>
                <c:pt idx="174">
                  <c:v>0.84946236559139787</c:v>
                </c:pt>
                <c:pt idx="175">
                  <c:v>0.91008771929824561</c:v>
                </c:pt>
                <c:pt idx="176">
                  <c:v>0.28360655737704921</c:v>
                </c:pt>
                <c:pt idx="177">
                  <c:v>0.77071823204419887</c:v>
                </c:pt>
                <c:pt idx="178">
                  <c:v>1.1074999999999999</c:v>
                </c:pt>
                <c:pt idx="180">
                  <c:v>0.38864864864864868</c:v>
                </c:pt>
                <c:pt idx="181">
                  <c:v>0.9576271186440678</c:v>
                </c:pt>
                <c:pt idx="182">
                  <c:v>1.0625889046941679</c:v>
                </c:pt>
                <c:pt idx="183">
                  <c:v>0.96620583717357911</c:v>
                </c:pt>
                <c:pt idx="184">
                  <c:v>0.99062133645955452</c:v>
                </c:pt>
                <c:pt idx="185">
                  <c:v>1.0092378752886837</c:v>
                </c:pt>
                <c:pt idx="186">
                  <c:v>0.55263157894736847</c:v>
                </c:pt>
                <c:pt idx="187">
                  <c:v>0.71052631578947367</c:v>
                </c:pt>
                <c:pt idx="188">
                  <c:v>0.50420168067226889</c:v>
                </c:pt>
                <c:pt idx="189">
                  <c:v>0.6791666666666667</c:v>
                </c:pt>
                <c:pt idx="190">
                  <c:v>0.67372881355932202</c:v>
                </c:pt>
                <c:pt idx="191">
                  <c:v>0.30626057529610828</c:v>
                </c:pt>
                <c:pt idx="192">
                  <c:v>0.26877470355731226</c:v>
                </c:pt>
                <c:pt idx="193">
                  <c:v>0.40674603174603174</c:v>
                </c:pt>
                <c:pt idx="194">
                  <c:v>0.55182926829268297</c:v>
                </c:pt>
                <c:pt idx="195">
                  <c:v>0.85531914893617011</c:v>
                </c:pt>
                <c:pt idx="196">
                  <c:v>0.78388278388278387</c:v>
                </c:pt>
                <c:pt idx="197">
                  <c:v>0.78030303030303028</c:v>
                </c:pt>
                <c:pt idx="198">
                  <c:v>0.97071129707112969</c:v>
                </c:pt>
                <c:pt idx="199">
                  <c:v>0.96250000000000002</c:v>
                </c:pt>
                <c:pt idx="200">
                  <c:v>0.83505154639175261</c:v>
                </c:pt>
                <c:pt idx="201">
                  <c:v>0.83834586466165417</c:v>
                </c:pt>
                <c:pt idx="202">
                  <c:v>0.96323529411764708</c:v>
                </c:pt>
                <c:pt idx="203">
                  <c:v>0.96326530612244898</c:v>
                </c:pt>
                <c:pt idx="204">
                  <c:v>0.91009174311926611</c:v>
                </c:pt>
                <c:pt idx="205">
                  <c:v>0.79069767441860461</c:v>
                </c:pt>
                <c:pt idx="206">
                  <c:v>0.28706896551724137</c:v>
                </c:pt>
                <c:pt idx="207">
                  <c:v>0.92500000000000004</c:v>
                </c:pt>
                <c:pt idx="210">
                  <c:v>0.657258064516129</c:v>
                </c:pt>
                <c:pt idx="211">
                  <c:v>0.61867704280155644</c:v>
                </c:pt>
                <c:pt idx="212">
                  <c:v>0.53915662650602414</c:v>
                </c:pt>
                <c:pt idx="213">
                  <c:v>0.47073791348600508</c:v>
                </c:pt>
                <c:pt idx="214">
                  <c:v>0.60797342192691028</c:v>
                </c:pt>
                <c:pt idx="215">
                  <c:v>0.55031446540880502</c:v>
                </c:pt>
                <c:pt idx="216">
                  <c:v>0.24911032028469751</c:v>
                </c:pt>
                <c:pt idx="217">
                  <c:v>0.58146964856230032</c:v>
                </c:pt>
                <c:pt idx="218">
                  <c:v>0.89494163424124518</c:v>
                </c:pt>
                <c:pt idx="219">
                  <c:v>0.93421052631578949</c:v>
                </c:pt>
                <c:pt idx="220">
                  <c:v>0.29156626506024097</c:v>
                </c:pt>
                <c:pt idx="221">
                  <c:v>0.76838235294117652</c:v>
                </c:pt>
                <c:pt idx="222">
                  <c:v>0.83720930232558144</c:v>
                </c:pt>
                <c:pt idx="223">
                  <c:v>0.91428571428571426</c:v>
                </c:pt>
                <c:pt idx="224">
                  <c:v>0.67630057803468213</c:v>
                </c:pt>
                <c:pt idx="225">
                  <c:v>1.1288135593220339</c:v>
                </c:pt>
                <c:pt idx="226">
                  <c:v>0.93536121673003803</c:v>
                </c:pt>
                <c:pt idx="227">
                  <c:v>0.82769230769230773</c:v>
                </c:pt>
                <c:pt idx="228">
                  <c:v>0.74515235457063711</c:v>
                </c:pt>
                <c:pt idx="229">
                  <c:v>0.26725663716814158</c:v>
                </c:pt>
                <c:pt idx="230">
                  <c:v>0.70122448979591834</c:v>
                </c:pt>
                <c:pt idx="231">
                  <c:v>0.8772455089820359</c:v>
                </c:pt>
                <c:pt idx="232">
                  <c:v>0.37393422655298414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B-405A-898C-DE5F15F12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38032"/>
        <c:axId val="178441952"/>
      </c:scatterChart>
      <c:valAx>
        <c:axId val="178438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41952"/>
        <c:crosses val="autoZero"/>
        <c:crossBetween val="midCat"/>
      </c:valAx>
      <c:valAx>
        <c:axId val="178441952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 (diss/tot)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3803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DissTot!$AA$7:$AA$239</c:f>
              <c:numCache>
                <c:formatCode>General</c:formatCode>
                <c:ptCount val="233"/>
                <c:pt idx="0">
                  <c:v>0</c:v>
                </c:pt>
                <c:pt idx="1">
                  <c:v>0.78857856000000004</c:v>
                </c:pt>
                <c:pt idx="2">
                  <c:v>0.80467200000000005</c:v>
                </c:pt>
                <c:pt idx="3">
                  <c:v>0.82076544000000007</c:v>
                </c:pt>
                <c:pt idx="4">
                  <c:v>0.82076544000000007</c:v>
                </c:pt>
                <c:pt idx="5">
                  <c:v>0.86904576000000011</c:v>
                </c:pt>
                <c:pt idx="6">
                  <c:v>12.536789760000001</c:v>
                </c:pt>
                <c:pt idx="7">
                  <c:v>12.536789760000001</c:v>
                </c:pt>
                <c:pt idx="8">
                  <c:v>13.775984640000003</c:v>
                </c:pt>
                <c:pt idx="9">
                  <c:v>13.775984640000003</c:v>
                </c:pt>
                <c:pt idx="10">
                  <c:v>13.775984640000003</c:v>
                </c:pt>
                <c:pt idx="11">
                  <c:v>13.775984640000003</c:v>
                </c:pt>
                <c:pt idx="12">
                  <c:v>13.775984640000003</c:v>
                </c:pt>
                <c:pt idx="13">
                  <c:v>13.775984640000003</c:v>
                </c:pt>
                <c:pt idx="14">
                  <c:v>13.904732160000002</c:v>
                </c:pt>
                <c:pt idx="15">
                  <c:v>13.904732160000002</c:v>
                </c:pt>
                <c:pt idx="16">
                  <c:v>13.904732160000002</c:v>
                </c:pt>
                <c:pt idx="17">
                  <c:v>15.56235648</c:v>
                </c:pt>
                <c:pt idx="18">
                  <c:v>15.56235648</c:v>
                </c:pt>
                <c:pt idx="19">
                  <c:v>15.56235648</c:v>
                </c:pt>
                <c:pt idx="20">
                  <c:v>15.56235648</c:v>
                </c:pt>
                <c:pt idx="21">
                  <c:v>15.56235648</c:v>
                </c:pt>
                <c:pt idx="22">
                  <c:v>15.56235648</c:v>
                </c:pt>
                <c:pt idx="23">
                  <c:v>16.350935040000003</c:v>
                </c:pt>
                <c:pt idx="24">
                  <c:v>16.350935040000003</c:v>
                </c:pt>
                <c:pt idx="25">
                  <c:v>63.504714240000006</c:v>
                </c:pt>
                <c:pt idx="26">
                  <c:v>63.504714240000006</c:v>
                </c:pt>
                <c:pt idx="27">
                  <c:v>63.504714240000006</c:v>
                </c:pt>
                <c:pt idx="28">
                  <c:v>64.019704320000002</c:v>
                </c:pt>
                <c:pt idx="29">
                  <c:v>64.019704320000002</c:v>
                </c:pt>
                <c:pt idx="30">
                  <c:v>65.194525440000007</c:v>
                </c:pt>
                <c:pt idx="31">
                  <c:v>65.291086079999999</c:v>
                </c:pt>
                <c:pt idx="32">
                  <c:v>65.291086079999999</c:v>
                </c:pt>
                <c:pt idx="33">
                  <c:v>65.291086079999999</c:v>
                </c:pt>
                <c:pt idx="34">
                  <c:v>65.307179520000005</c:v>
                </c:pt>
                <c:pt idx="35">
                  <c:v>65.548581119999994</c:v>
                </c:pt>
                <c:pt idx="36">
                  <c:v>65.725608960000017</c:v>
                </c:pt>
                <c:pt idx="37">
                  <c:v>65.854356480000007</c:v>
                </c:pt>
                <c:pt idx="38">
                  <c:v>67.125738240000004</c:v>
                </c:pt>
                <c:pt idx="39">
                  <c:v>91.764794880000011</c:v>
                </c:pt>
                <c:pt idx="40">
                  <c:v>92.231504640000011</c:v>
                </c:pt>
                <c:pt idx="41">
                  <c:v>92.376345600000008</c:v>
                </c:pt>
                <c:pt idx="42">
                  <c:v>95</c:v>
                </c:pt>
                <c:pt idx="43">
                  <c:v>95.772061440000002</c:v>
                </c:pt>
                <c:pt idx="44">
                  <c:v>95.772061440000002</c:v>
                </c:pt>
                <c:pt idx="45">
                  <c:v>95.772061440000002</c:v>
                </c:pt>
                <c:pt idx="46">
                  <c:v>95.772061440000002</c:v>
                </c:pt>
                <c:pt idx="47">
                  <c:v>95.949089279999995</c:v>
                </c:pt>
                <c:pt idx="48">
                  <c:v>96.480172800000005</c:v>
                </c:pt>
                <c:pt idx="49">
                  <c:v>96.496266240000011</c:v>
                </c:pt>
                <c:pt idx="50">
                  <c:v>97.864208640000015</c:v>
                </c:pt>
                <c:pt idx="51">
                  <c:v>103.15895039999999</c:v>
                </c:pt>
                <c:pt idx="52">
                  <c:v>103.15895039999999</c:v>
                </c:pt>
                <c:pt idx="53">
                  <c:v>116.64525312000002</c:v>
                </c:pt>
                <c:pt idx="54">
                  <c:v>127.83019392000001</c:v>
                </c:pt>
                <c:pt idx="55">
                  <c:v>146.16062208</c:v>
                </c:pt>
                <c:pt idx="56">
                  <c:v>162.99436032000003</c:v>
                </c:pt>
                <c:pt idx="57">
                  <c:v>164.08871424</c:v>
                </c:pt>
                <c:pt idx="58">
                  <c:v>164.08871424</c:v>
                </c:pt>
                <c:pt idx="59">
                  <c:v>164.08871424</c:v>
                </c:pt>
                <c:pt idx="60">
                  <c:v>164.08871424</c:v>
                </c:pt>
                <c:pt idx="61">
                  <c:v>164.08871424</c:v>
                </c:pt>
                <c:pt idx="62">
                  <c:v>164.08871424</c:v>
                </c:pt>
                <c:pt idx="63">
                  <c:v>164.08871424</c:v>
                </c:pt>
                <c:pt idx="64">
                  <c:v>164.08871424</c:v>
                </c:pt>
                <c:pt idx="65">
                  <c:v>164.08871424</c:v>
                </c:pt>
                <c:pt idx="66">
                  <c:v>164.08871424</c:v>
                </c:pt>
                <c:pt idx="67">
                  <c:v>164.08871424</c:v>
                </c:pt>
                <c:pt idx="68">
                  <c:v>164.08871424</c:v>
                </c:pt>
                <c:pt idx="69">
                  <c:v>164.08871424</c:v>
                </c:pt>
                <c:pt idx="70">
                  <c:v>164.08871424</c:v>
                </c:pt>
                <c:pt idx="71">
                  <c:v>164.08871424</c:v>
                </c:pt>
                <c:pt idx="72">
                  <c:v>164.08871424</c:v>
                </c:pt>
                <c:pt idx="73">
                  <c:v>164.08871424</c:v>
                </c:pt>
                <c:pt idx="74">
                  <c:v>164.08871424</c:v>
                </c:pt>
                <c:pt idx="75">
                  <c:v>164.08871424</c:v>
                </c:pt>
                <c:pt idx="76">
                  <c:v>164.08871424</c:v>
                </c:pt>
                <c:pt idx="77">
                  <c:v>189.38760192000004</c:v>
                </c:pt>
                <c:pt idx="78">
                  <c:v>189.38760192000004</c:v>
                </c:pt>
                <c:pt idx="79">
                  <c:v>189.38760192000004</c:v>
                </c:pt>
                <c:pt idx="80">
                  <c:v>189.38760192000004</c:v>
                </c:pt>
                <c:pt idx="81">
                  <c:v>189.38760192000004</c:v>
                </c:pt>
                <c:pt idx="82">
                  <c:v>189.38760192000004</c:v>
                </c:pt>
                <c:pt idx="83">
                  <c:v>189.38760192000004</c:v>
                </c:pt>
                <c:pt idx="84">
                  <c:v>189.38760192000004</c:v>
                </c:pt>
                <c:pt idx="85">
                  <c:v>189.38760192000004</c:v>
                </c:pt>
                <c:pt idx="86">
                  <c:v>189.38760192000004</c:v>
                </c:pt>
                <c:pt idx="87">
                  <c:v>189.38760192000004</c:v>
                </c:pt>
                <c:pt idx="88">
                  <c:v>189.38760192000004</c:v>
                </c:pt>
                <c:pt idx="89">
                  <c:v>189.38760192000004</c:v>
                </c:pt>
                <c:pt idx="90">
                  <c:v>189.38760192000004</c:v>
                </c:pt>
                <c:pt idx="91">
                  <c:v>189.38760192000004</c:v>
                </c:pt>
                <c:pt idx="92">
                  <c:v>189.38760192000004</c:v>
                </c:pt>
                <c:pt idx="93">
                  <c:v>189.38760192000004</c:v>
                </c:pt>
                <c:pt idx="94">
                  <c:v>189.38760192000004</c:v>
                </c:pt>
                <c:pt idx="95">
                  <c:v>189.38760192000004</c:v>
                </c:pt>
                <c:pt idx="96">
                  <c:v>189.38760192000004</c:v>
                </c:pt>
                <c:pt idx="97">
                  <c:v>204.43496832000002</c:v>
                </c:pt>
                <c:pt idx="98">
                  <c:v>204.43496832000002</c:v>
                </c:pt>
                <c:pt idx="99">
                  <c:v>204.43496832000002</c:v>
                </c:pt>
                <c:pt idx="100">
                  <c:v>204.43496832000002</c:v>
                </c:pt>
                <c:pt idx="101">
                  <c:v>204.43496832000002</c:v>
                </c:pt>
                <c:pt idx="102">
                  <c:v>204.43496832000002</c:v>
                </c:pt>
                <c:pt idx="103">
                  <c:v>204.43496832000002</c:v>
                </c:pt>
                <c:pt idx="104">
                  <c:v>204.43496832000002</c:v>
                </c:pt>
                <c:pt idx="105">
                  <c:v>204.43496832000002</c:v>
                </c:pt>
                <c:pt idx="106">
                  <c:v>204.43496832000002</c:v>
                </c:pt>
                <c:pt idx="107">
                  <c:v>204.43496832000002</c:v>
                </c:pt>
                <c:pt idx="108">
                  <c:v>204.43496832000002</c:v>
                </c:pt>
                <c:pt idx="109">
                  <c:v>204.43496832000002</c:v>
                </c:pt>
                <c:pt idx="110">
                  <c:v>204.43496832000002</c:v>
                </c:pt>
                <c:pt idx="111">
                  <c:v>204.43496832000002</c:v>
                </c:pt>
                <c:pt idx="112">
                  <c:v>204.43496832000002</c:v>
                </c:pt>
                <c:pt idx="113">
                  <c:v>204.43496832000002</c:v>
                </c:pt>
                <c:pt idx="114">
                  <c:v>204.43496832000002</c:v>
                </c:pt>
                <c:pt idx="115">
                  <c:v>204.43496832000002</c:v>
                </c:pt>
                <c:pt idx="116">
                  <c:v>227.62561536000001</c:v>
                </c:pt>
                <c:pt idx="117">
                  <c:v>272.47803264000004</c:v>
                </c:pt>
                <c:pt idx="118">
                  <c:v>295.82961408</c:v>
                </c:pt>
                <c:pt idx="119">
                  <c:v>295.82961408</c:v>
                </c:pt>
                <c:pt idx="120">
                  <c:v>298.74252672</c:v>
                </c:pt>
                <c:pt idx="121">
                  <c:v>298.74252672</c:v>
                </c:pt>
                <c:pt idx="122">
                  <c:v>298.74252672</c:v>
                </c:pt>
                <c:pt idx="123">
                  <c:v>298.74252672</c:v>
                </c:pt>
                <c:pt idx="124">
                  <c:v>298.74252672</c:v>
                </c:pt>
                <c:pt idx="125">
                  <c:v>298.74252672</c:v>
                </c:pt>
                <c:pt idx="126">
                  <c:v>298.74252672</c:v>
                </c:pt>
                <c:pt idx="127">
                  <c:v>298.74252672</c:v>
                </c:pt>
                <c:pt idx="128">
                  <c:v>298.74252672</c:v>
                </c:pt>
                <c:pt idx="129">
                  <c:v>298.74252672</c:v>
                </c:pt>
                <c:pt idx="130">
                  <c:v>298.74252672</c:v>
                </c:pt>
                <c:pt idx="131">
                  <c:v>298.74252672</c:v>
                </c:pt>
                <c:pt idx="132">
                  <c:v>298.74252672</c:v>
                </c:pt>
                <c:pt idx="133">
                  <c:v>298.74252672</c:v>
                </c:pt>
                <c:pt idx="134">
                  <c:v>298.74252672</c:v>
                </c:pt>
                <c:pt idx="135">
                  <c:v>298.74252672</c:v>
                </c:pt>
                <c:pt idx="136">
                  <c:v>298.74252672</c:v>
                </c:pt>
                <c:pt idx="137">
                  <c:v>298.74252672</c:v>
                </c:pt>
                <c:pt idx="138">
                  <c:v>298.74252672</c:v>
                </c:pt>
                <c:pt idx="139">
                  <c:v>298.74252672</c:v>
                </c:pt>
                <c:pt idx="140">
                  <c:v>332.89280640000004</c:v>
                </c:pt>
                <c:pt idx="141">
                  <c:v>332.89280640000004</c:v>
                </c:pt>
                <c:pt idx="142">
                  <c:v>332.89280640000004</c:v>
                </c:pt>
                <c:pt idx="143">
                  <c:v>332.89280640000004</c:v>
                </c:pt>
                <c:pt idx="144">
                  <c:v>332.89280640000004</c:v>
                </c:pt>
                <c:pt idx="145">
                  <c:v>332.89280640000004</c:v>
                </c:pt>
                <c:pt idx="146">
                  <c:v>332.89280640000004</c:v>
                </c:pt>
                <c:pt idx="147">
                  <c:v>332.89280640000004</c:v>
                </c:pt>
                <c:pt idx="148">
                  <c:v>332.89280640000004</c:v>
                </c:pt>
                <c:pt idx="149">
                  <c:v>332.89280640000004</c:v>
                </c:pt>
                <c:pt idx="150">
                  <c:v>332.89280640000004</c:v>
                </c:pt>
                <c:pt idx="151">
                  <c:v>332.89280640000004</c:v>
                </c:pt>
                <c:pt idx="152">
                  <c:v>332.89280640000004</c:v>
                </c:pt>
                <c:pt idx="153">
                  <c:v>332.89280640000004</c:v>
                </c:pt>
                <c:pt idx="154">
                  <c:v>332.89280640000004</c:v>
                </c:pt>
                <c:pt idx="155">
                  <c:v>332.89280640000004</c:v>
                </c:pt>
                <c:pt idx="156">
                  <c:v>332.89280640000004</c:v>
                </c:pt>
                <c:pt idx="157">
                  <c:v>332.89280640000004</c:v>
                </c:pt>
                <c:pt idx="158">
                  <c:v>332.89280640000004</c:v>
                </c:pt>
                <c:pt idx="159">
                  <c:v>345.71927808000004</c:v>
                </c:pt>
                <c:pt idx="160">
                  <c:v>345.71927808000004</c:v>
                </c:pt>
                <c:pt idx="161">
                  <c:v>345.71927808000004</c:v>
                </c:pt>
                <c:pt idx="162">
                  <c:v>345.71927808000004</c:v>
                </c:pt>
                <c:pt idx="163">
                  <c:v>345.71927808000004</c:v>
                </c:pt>
                <c:pt idx="164">
                  <c:v>345.71927808000004</c:v>
                </c:pt>
                <c:pt idx="165">
                  <c:v>345.71927808000004</c:v>
                </c:pt>
                <c:pt idx="166">
                  <c:v>345.71927808000004</c:v>
                </c:pt>
                <c:pt idx="167">
                  <c:v>345.71927808000004</c:v>
                </c:pt>
                <c:pt idx="168">
                  <c:v>345.71927808000004</c:v>
                </c:pt>
                <c:pt idx="169">
                  <c:v>345.71927808000004</c:v>
                </c:pt>
                <c:pt idx="170">
                  <c:v>345.71927808000004</c:v>
                </c:pt>
                <c:pt idx="171">
                  <c:v>345.71927808000004</c:v>
                </c:pt>
                <c:pt idx="172">
                  <c:v>345.71927808000004</c:v>
                </c:pt>
                <c:pt idx="173">
                  <c:v>345.71927808000004</c:v>
                </c:pt>
                <c:pt idx="174">
                  <c:v>345.71927808000004</c:v>
                </c:pt>
                <c:pt idx="175">
                  <c:v>345.71927808000004</c:v>
                </c:pt>
                <c:pt idx="176">
                  <c:v>345.71927808000004</c:v>
                </c:pt>
                <c:pt idx="177">
                  <c:v>345.71927808000004</c:v>
                </c:pt>
                <c:pt idx="178">
                  <c:v>345.71927808000004</c:v>
                </c:pt>
                <c:pt idx="179">
                  <c:v>345.79974528000002</c:v>
                </c:pt>
                <c:pt idx="180">
                  <c:v>348.22985471999999</c:v>
                </c:pt>
                <c:pt idx="181">
                  <c:v>348.22985471999999</c:v>
                </c:pt>
                <c:pt idx="182">
                  <c:v>348.22985471999999</c:v>
                </c:pt>
                <c:pt idx="183">
                  <c:v>348.22985471999999</c:v>
                </c:pt>
                <c:pt idx="184">
                  <c:v>348.22985471999999</c:v>
                </c:pt>
                <c:pt idx="185">
                  <c:v>348.22985471999999</c:v>
                </c:pt>
                <c:pt idx="186">
                  <c:v>377.05320576000003</c:v>
                </c:pt>
                <c:pt idx="187">
                  <c:v>377.05320576000003</c:v>
                </c:pt>
                <c:pt idx="188">
                  <c:v>377.05320576000003</c:v>
                </c:pt>
                <c:pt idx="189">
                  <c:v>377.05320576000003</c:v>
                </c:pt>
                <c:pt idx="190">
                  <c:v>377.05320576000003</c:v>
                </c:pt>
                <c:pt idx="191">
                  <c:v>377.05320576000003</c:v>
                </c:pt>
                <c:pt idx="192">
                  <c:v>377.05320576000003</c:v>
                </c:pt>
                <c:pt idx="193">
                  <c:v>377.05320576000003</c:v>
                </c:pt>
                <c:pt idx="194">
                  <c:v>377.05320576000003</c:v>
                </c:pt>
                <c:pt idx="195">
                  <c:v>377.05320576000003</c:v>
                </c:pt>
                <c:pt idx="196">
                  <c:v>377.05320576000003</c:v>
                </c:pt>
                <c:pt idx="197">
                  <c:v>377.05320576000003</c:v>
                </c:pt>
                <c:pt idx="198">
                  <c:v>377.05320576000003</c:v>
                </c:pt>
                <c:pt idx="199">
                  <c:v>377.05320576000003</c:v>
                </c:pt>
                <c:pt idx="200">
                  <c:v>377.05320576000003</c:v>
                </c:pt>
                <c:pt idx="201">
                  <c:v>377.05320576000003</c:v>
                </c:pt>
                <c:pt idx="202">
                  <c:v>377.05320576000003</c:v>
                </c:pt>
                <c:pt idx="203">
                  <c:v>377.05320576000003</c:v>
                </c:pt>
                <c:pt idx="204">
                  <c:v>377.05320576000003</c:v>
                </c:pt>
                <c:pt idx="205">
                  <c:v>377.05320576000003</c:v>
                </c:pt>
                <c:pt idx="206">
                  <c:v>377.05320576000003</c:v>
                </c:pt>
                <c:pt idx="207">
                  <c:v>377.05320576000003</c:v>
                </c:pt>
                <c:pt idx="208">
                  <c:v>377.58428928000001</c:v>
                </c:pt>
                <c:pt idx="209">
                  <c:v>421.39063296</c:v>
                </c:pt>
                <c:pt idx="210">
                  <c:v>421.48719360000001</c:v>
                </c:pt>
                <c:pt idx="211">
                  <c:v>421.48719360000001</c:v>
                </c:pt>
                <c:pt idx="212">
                  <c:v>421.48719360000001</c:v>
                </c:pt>
                <c:pt idx="213">
                  <c:v>421.48719360000001</c:v>
                </c:pt>
                <c:pt idx="214">
                  <c:v>421.48719360000001</c:v>
                </c:pt>
                <c:pt idx="215">
                  <c:v>421.48719360000001</c:v>
                </c:pt>
                <c:pt idx="216">
                  <c:v>421.48719360000001</c:v>
                </c:pt>
                <c:pt idx="217">
                  <c:v>421.48719360000001</c:v>
                </c:pt>
                <c:pt idx="218">
                  <c:v>421.48719360000001</c:v>
                </c:pt>
                <c:pt idx="219">
                  <c:v>421.48719360000001</c:v>
                </c:pt>
                <c:pt idx="220">
                  <c:v>421.48719360000001</c:v>
                </c:pt>
                <c:pt idx="221">
                  <c:v>421.48719360000001</c:v>
                </c:pt>
                <c:pt idx="222">
                  <c:v>421.48719360000001</c:v>
                </c:pt>
                <c:pt idx="223">
                  <c:v>421.48719360000001</c:v>
                </c:pt>
                <c:pt idx="224">
                  <c:v>421.48719360000001</c:v>
                </c:pt>
                <c:pt idx="225">
                  <c:v>421.48719360000001</c:v>
                </c:pt>
                <c:pt idx="226">
                  <c:v>421.48719360000001</c:v>
                </c:pt>
                <c:pt idx="227">
                  <c:v>421.48719360000001</c:v>
                </c:pt>
                <c:pt idx="228">
                  <c:v>421.48719360000001</c:v>
                </c:pt>
                <c:pt idx="229">
                  <c:v>421.48719360000001</c:v>
                </c:pt>
                <c:pt idx="230">
                  <c:v>421.48719360000001</c:v>
                </c:pt>
                <c:pt idx="231">
                  <c:v>421.48719360000001</c:v>
                </c:pt>
                <c:pt idx="232">
                  <c:v>510.74141184000007</c:v>
                </c:pt>
              </c:numCache>
            </c:numRef>
          </c:xVal>
          <c:yVal>
            <c:numRef>
              <c:f>DissTot!$AF$7:$AF$239</c:f>
              <c:numCache>
                <c:formatCode>0.00</c:formatCode>
                <c:ptCount val="233"/>
                <c:pt idx="0">
                  <c:v>1.0303030303030303</c:v>
                </c:pt>
                <c:pt idx="1">
                  <c:v>1.064516129032258</c:v>
                </c:pt>
                <c:pt idx="2">
                  <c:v>1.1538461538461537</c:v>
                </c:pt>
                <c:pt idx="3">
                  <c:v>0.8928571428571429</c:v>
                </c:pt>
                <c:pt idx="4">
                  <c:v>0.90909090909090906</c:v>
                </c:pt>
                <c:pt idx="5">
                  <c:v>1.0769230769230769</c:v>
                </c:pt>
                <c:pt idx="6">
                  <c:v>0.98064516129032253</c:v>
                </c:pt>
                <c:pt idx="7">
                  <c:v>1.0684931506849316</c:v>
                </c:pt>
                <c:pt idx="8">
                  <c:v>0.12580645161290321</c:v>
                </c:pt>
                <c:pt idx="14">
                  <c:v>0.68292682926829273</c:v>
                </c:pt>
                <c:pt idx="15">
                  <c:v>1.1643835616438356</c:v>
                </c:pt>
                <c:pt idx="16">
                  <c:v>0.625</c:v>
                </c:pt>
                <c:pt idx="17">
                  <c:v>6.5909090909090903E-2</c:v>
                </c:pt>
                <c:pt idx="23">
                  <c:v>2.0588235294117647E-2</c:v>
                </c:pt>
                <c:pt idx="24">
                  <c:v>2.7058823529411764E-2</c:v>
                </c:pt>
                <c:pt idx="26">
                  <c:v>9.2307692307692313E-2</c:v>
                </c:pt>
                <c:pt idx="28">
                  <c:v>8.1666666666666665E-2</c:v>
                </c:pt>
                <c:pt idx="29">
                  <c:v>7.3770491803278687E-2</c:v>
                </c:pt>
                <c:pt idx="30">
                  <c:v>0.10461538461538461</c:v>
                </c:pt>
                <c:pt idx="31">
                  <c:v>4.5614035087719294E-3</c:v>
                </c:pt>
                <c:pt idx="32">
                  <c:v>7.8688524590163941E-2</c:v>
                </c:pt>
                <c:pt idx="33">
                  <c:v>1.3749999999999999E-3</c:v>
                </c:pt>
                <c:pt idx="34">
                  <c:v>0.10943396226415095</c:v>
                </c:pt>
                <c:pt idx="35">
                  <c:v>0.52380952380952384</c:v>
                </c:pt>
                <c:pt idx="36">
                  <c:v>0.56521739130434778</c:v>
                </c:pt>
                <c:pt idx="37">
                  <c:v>0.6875</c:v>
                </c:pt>
                <c:pt idx="38">
                  <c:v>4.5294117647058825E-2</c:v>
                </c:pt>
                <c:pt idx="39">
                  <c:v>7.5471698113207544E-2</c:v>
                </c:pt>
                <c:pt idx="40">
                  <c:v>0.20416666666666666</c:v>
                </c:pt>
                <c:pt idx="42">
                  <c:v>1</c:v>
                </c:pt>
                <c:pt idx="44">
                  <c:v>0.19230769230769232</c:v>
                </c:pt>
                <c:pt idx="45">
                  <c:v>0.21249999999999999</c:v>
                </c:pt>
                <c:pt idx="47">
                  <c:v>0.21249999999999999</c:v>
                </c:pt>
                <c:pt idx="48">
                  <c:v>0.3783783783783784</c:v>
                </c:pt>
                <c:pt idx="49">
                  <c:v>7.7551020408163265E-2</c:v>
                </c:pt>
                <c:pt idx="50">
                  <c:v>0.41935483870967744</c:v>
                </c:pt>
                <c:pt idx="51">
                  <c:v>0.60869565217391308</c:v>
                </c:pt>
                <c:pt idx="52">
                  <c:v>0.32500000000000001</c:v>
                </c:pt>
                <c:pt idx="53">
                  <c:v>0.24545454545454545</c:v>
                </c:pt>
                <c:pt idx="54">
                  <c:v>0.27027027027027029</c:v>
                </c:pt>
                <c:pt idx="56">
                  <c:v>4.1666666666666664E-2</c:v>
                </c:pt>
                <c:pt idx="57">
                  <c:v>4.8192771084337352E-2</c:v>
                </c:pt>
                <c:pt idx="58">
                  <c:v>3.3707865168539325E-2</c:v>
                </c:pt>
                <c:pt idx="59">
                  <c:v>0.11627906976744186</c:v>
                </c:pt>
                <c:pt idx="60">
                  <c:v>0.5714285714285714</c:v>
                </c:pt>
                <c:pt idx="61">
                  <c:v>0.14705882352941177</c:v>
                </c:pt>
                <c:pt idx="62">
                  <c:v>3.5928143712574849E-2</c:v>
                </c:pt>
                <c:pt idx="63">
                  <c:v>7.6923076923076927E-2</c:v>
                </c:pt>
                <c:pt idx="64">
                  <c:v>0.10256410256410256</c:v>
                </c:pt>
                <c:pt idx="65">
                  <c:v>4.5454545454545456E-2</c:v>
                </c:pt>
                <c:pt idx="66">
                  <c:v>0.04</c:v>
                </c:pt>
                <c:pt idx="67">
                  <c:v>4.7619047619047616E-2</c:v>
                </c:pt>
                <c:pt idx="68">
                  <c:v>9.375E-2</c:v>
                </c:pt>
                <c:pt idx="69">
                  <c:v>7.6923076923076927E-2</c:v>
                </c:pt>
                <c:pt idx="70">
                  <c:v>0.10256410256410256</c:v>
                </c:pt>
                <c:pt idx="71">
                  <c:v>0.05</c:v>
                </c:pt>
                <c:pt idx="72">
                  <c:v>5.7692307692307696E-2</c:v>
                </c:pt>
                <c:pt idx="73">
                  <c:v>9.7560975609756101E-2</c:v>
                </c:pt>
                <c:pt idx="74">
                  <c:v>1.7021276595744681E-2</c:v>
                </c:pt>
                <c:pt idx="76">
                  <c:v>1.8433179723502304E-2</c:v>
                </c:pt>
                <c:pt idx="77">
                  <c:v>2.1739130434782608E-2</c:v>
                </c:pt>
                <c:pt idx="78">
                  <c:v>1.3937282229965157E-2</c:v>
                </c:pt>
                <c:pt idx="79">
                  <c:v>2.8776978417266189E-2</c:v>
                </c:pt>
                <c:pt idx="80">
                  <c:v>7.8125E-2</c:v>
                </c:pt>
                <c:pt idx="81">
                  <c:v>5.5555555555555552E-2</c:v>
                </c:pt>
                <c:pt idx="82">
                  <c:v>8.9285714285714288E-2</c:v>
                </c:pt>
                <c:pt idx="83">
                  <c:v>3.9473684210526314E-2</c:v>
                </c:pt>
                <c:pt idx="84">
                  <c:v>3.896103896103896E-2</c:v>
                </c:pt>
                <c:pt idx="85">
                  <c:v>2.197802197802198E-2</c:v>
                </c:pt>
                <c:pt idx="86">
                  <c:v>2.5316455696202531E-2</c:v>
                </c:pt>
                <c:pt idx="87">
                  <c:v>4.7619047619047616E-2</c:v>
                </c:pt>
                <c:pt idx="88">
                  <c:v>2.5000000000000001E-2</c:v>
                </c:pt>
                <c:pt idx="89">
                  <c:v>6.8493150684931503E-2</c:v>
                </c:pt>
                <c:pt idx="90">
                  <c:v>0.03</c:v>
                </c:pt>
                <c:pt idx="91">
                  <c:v>2.6315789473684209E-2</c:v>
                </c:pt>
                <c:pt idx="92">
                  <c:v>5.6338028169014086E-2</c:v>
                </c:pt>
                <c:pt idx="93">
                  <c:v>2.247191011235955E-2</c:v>
                </c:pt>
                <c:pt idx="94">
                  <c:v>7.0175438596491229E-3</c:v>
                </c:pt>
                <c:pt idx="96">
                  <c:v>1.0256410256410256E-2</c:v>
                </c:pt>
                <c:pt idx="97">
                  <c:v>7.1428571428571426E-3</c:v>
                </c:pt>
                <c:pt idx="98">
                  <c:v>6.25E-2</c:v>
                </c:pt>
                <c:pt idx="99">
                  <c:v>2.2284122562674096E-3</c:v>
                </c:pt>
                <c:pt idx="100">
                  <c:v>0.1</c:v>
                </c:pt>
                <c:pt idx="101">
                  <c:v>4.8484848484848485E-3</c:v>
                </c:pt>
                <c:pt idx="102">
                  <c:v>3.2258064516129031E-2</c:v>
                </c:pt>
                <c:pt idx="103">
                  <c:v>3.2310177705977385E-3</c:v>
                </c:pt>
                <c:pt idx="104">
                  <c:v>2.9325513196480938E-3</c:v>
                </c:pt>
                <c:pt idx="105">
                  <c:v>5.5555555555555552E-2</c:v>
                </c:pt>
                <c:pt idx="106">
                  <c:v>3.8461538461538464E-2</c:v>
                </c:pt>
                <c:pt idx="107">
                  <c:v>4.878048780487805E-2</c:v>
                </c:pt>
                <c:pt idx="108">
                  <c:v>9.0909090909090905E-3</c:v>
                </c:pt>
                <c:pt idx="109">
                  <c:v>8.3333333333333329E-2</c:v>
                </c:pt>
                <c:pt idx="110">
                  <c:v>7.407407407407407E-2</c:v>
                </c:pt>
                <c:pt idx="111">
                  <c:v>0.14285714285714285</c:v>
                </c:pt>
                <c:pt idx="112">
                  <c:v>5.2631578947368418E-2</c:v>
                </c:pt>
                <c:pt idx="113">
                  <c:v>0.11764705882352941</c:v>
                </c:pt>
                <c:pt idx="114">
                  <c:v>6.6666666666666666E-2</c:v>
                </c:pt>
                <c:pt idx="115">
                  <c:v>2.1224489795918369E-2</c:v>
                </c:pt>
                <c:pt idx="117">
                  <c:v>6.363636363636363E-2</c:v>
                </c:pt>
                <c:pt idx="120">
                  <c:v>2.4595873409866582E-2</c:v>
                </c:pt>
                <c:pt idx="121">
                  <c:v>2.2170301603517965E-2</c:v>
                </c:pt>
                <c:pt idx="122">
                  <c:v>9.5330151634144874E-3</c:v>
                </c:pt>
                <c:pt idx="123">
                  <c:v>1.7451905626134301E-2</c:v>
                </c:pt>
                <c:pt idx="124">
                  <c:v>1.477405292564622E-2</c:v>
                </c:pt>
                <c:pt idx="125">
                  <c:v>1.0295748613678372E-3</c:v>
                </c:pt>
                <c:pt idx="126">
                  <c:v>2.7459633228611093E-2</c:v>
                </c:pt>
                <c:pt idx="127">
                  <c:v>3.6133767172812723E-3</c:v>
                </c:pt>
                <c:pt idx="128">
                  <c:v>4.6021084471331353E-2</c:v>
                </c:pt>
                <c:pt idx="129">
                  <c:v>9.1977131368976561E-3</c:v>
                </c:pt>
                <c:pt idx="130">
                  <c:v>5.9780425296114149E-3</c:v>
                </c:pt>
                <c:pt idx="131">
                  <c:v>3.9596891694997569E-3</c:v>
                </c:pt>
                <c:pt idx="135">
                  <c:v>9.0131900341963844E-3</c:v>
                </c:pt>
                <c:pt idx="136">
                  <c:v>6.018099547511313E-3</c:v>
                </c:pt>
                <c:pt idx="137">
                  <c:v>3.178632374451487E-3</c:v>
                </c:pt>
                <c:pt idx="138">
                  <c:v>4.55001424907381E-3</c:v>
                </c:pt>
                <c:pt idx="139">
                  <c:v>3.7150163375479474E-2</c:v>
                </c:pt>
                <c:pt idx="152">
                  <c:v>3.0927358406686225E-2</c:v>
                </c:pt>
                <c:pt idx="159">
                  <c:v>3.2444882480234825E-2</c:v>
                </c:pt>
                <c:pt idx="160">
                  <c:v>1.4907224481890373E-2</c:v>
                </c:pt>
                <c:pt idx="161">
                  <c:v>1.7065868263473054E-2</c:v>
                </c:pt>
                <c:pt idx="162">
                  <c:v>1.5804703208322408E-2</c:v>
                </c:pt>
                <c:pt idx="163">
                  <c:v>1.1542899577287788E-2</c:v>
                </c:pt>
                <c:pt idx="164">
                  <c:v>1.3502299908003678E-3</c:v>
                </c:pt>
                <c:pt idx="165">
                  <c:v>1.5299290496652344E-2</c:v>
                </c:pt>
                <c:pt idx="166">
                  <c:v>3.7937715062313852E-2</c:v>
                </c:pt>
                <c:pt idx="167">
                  <c:v>4.0029555129138276E-3</c:v>
                </c:pt>
                <c:pt idx="168">
                  <c:v>5.1225107827842526E-3</c:v>
                </c:pt>
                <c:pt idx="169">
                  <c:v>3.0065618349491608E-2</c:v>
                </c:pt>
                <c:pt idx="170">
                  <c:v>2.3480271971286302E-3</c:v>
                </c:pt>
                <c:pt idx="171">
                  <c:v>1.0738181590795396E-2</c:v>
                </c:pt>
                <c:pt idx="176">
                  <c:v>2.8244908928767758E-3</c:v>
                </c:pt>
                <c:pt idx="177">
                  <c:v>6.5220297605208082E-3</c:v>
                </c:pt>
                <c:pt idx="178">
                  <c:v>1.088651441319791E-2</c:v>
                </c:pt>
                <c:pt idx="180">
                  <c:v>1.1820743693724655E-3</c:v>
                </c:pt>
                <c:pt idx="182">
                  <c:v>8.3293359830055504E-3</c:v>
                </c:pt>
                <c:pt idx="186">
                  <c:v>9.8697017268445843E-3</c:v>
                </c:pt>
                <c:pt idx="187">
                  <c:v>6.4597582483761351E-3</c:v>
                </c:pt>
                <c:pt idx="188">
                  <c:v>1.8431330298704449E-2</c:v>
                </c:pt>
                <c:pt idx="189">
                  <c:v>1.1840859221619125E-2</c:v>
                </c:pt>
                <c:pt idx="190">
                  <c:v>4.4613608046920111E-3</c:v>
                </c:pt>
                <c:pt idx="191">
                  <c:v>7.5293557943905019E-3</c:v>
                </c:pt>
                <c:pt idx="192">
                  <c:v>7.7457105415536525E-4</c:v>
                </c:pt>
                <c:pt idx="193">
                  <c:v>1.9478246374395733E-3</c:v>
                </c:pt>
                <c:pt idx="194">
                  <c:v>4.3684224875947435E-3</c:v>
                </c:pt>
                <c:pt idx="195">
                  <c:v>2.3431608478000691E-2</c:v>
                </c:pt>
                <c:pt idx="196">
                  <c:v>7.6833454193860288E-3</c:v>
                </c:pt>
                <c:pt idx="197">
                  <c:v>1.5934570117693996E-2</c:v>
                </c:pt>
                <c:pt idx="198">
                  <c:v>2.1708190088140004E-2</c:v>
                </c:pt>
                <c:pt idx="199">
                  <c:v>1.7297981516516719E-2</c:v>
                </c:pt>
                <c:pt idx="200">
                  <c:v>2.6909675690163491E-3</c:v>
                </c:pt>
                <c:pt idx="201">
                  <c:v>8.1536435914316089E-3</c:v>
                </c:pt>
                <c:pt idx="203">
                  <c:v>1.8447011367803447E-2</c:v>
                </c:pt>
                <c:pt idx="204">
                  <c:v>4.9601330030875711E-2</c:v>
                </c:pt>
                <c:pt idx="205">
                  <c:v>1.8105634014875485E-2</c:v>
                </c:pt>
                <c:pt idx="206">
                  <c:v>1.8901192629520154E-3</c:v>
                </c:pt>
                <c:pt idx="207">
                  <c:v>2.2045066143426797E-2</c:v>
                </c:pt>
                <c:pt idx="210">
                  <c:v>5.0103589987433349E-3</c:v>
                </c:pt>
                <c:pt idx="211">
                  <c:v>1.4024726062761747E-2</c:v>
                </c:pt>
                <c:pt idx="212">
                  <c:v>1.1330994086645325E-2</c:v>
                </c:pt>
                <c:pt idx="213">
                  <c:v>1.8970048825515583E-2</c:v>
                </c:pt>
                <c:pt idx="214">
                  <c:v>1.7597457627118642E-2</c:v>
                </c:pt>
                <c:pt idx="215">
                  <c:v>7.305251131891846E-3</c:v>
                </c:pt>
                <c:pt idx="216">
                  <c:v>5.5022172949002214E-4</c:v>
                </c:pt>
                <c:pt idx="217">
                  <c:v>4.8706105118200595E-3</c:v>
                </c:pt>
                <c:pt idx="218">
                  <c:v>1.8105801175568616E-2</c:v>
                </c:pt>
                <c:pt idx="219">
                  <c:v>2.2433554522550657E-2</c:v>
                </c:pt>
                <c:pt idx="220">
                  <c:v>5.4600225020868864E-2</c:v>
                </c:pt>
                <c:pt idx="221">
                  <c:v>6.2522106881968478E-3</c:v>
                </c:pt>
                <c:pt idx="222">
                  <c:v>4.3881196962929879E-3</c:v>
                </c:pt>
                <c:pt idx="223">
                  <c:v>3.3487118034751351E-2</c:v>
                </c:pt>
                <c:pt idx="226">
                  <c:v>5.8855291576673865E-3</c:v>
                </c:pt>
                <c:pt idx="227">
                  <c:v>8.1437096929444595E-3</c:v>
                </c:pt>
                <c:pt idx="228">
                  <c:v>5.7250955819881048E-3</c:v>
                </c:pt>
                <c:pt idx="229">
                  <c:v>8.2205103377570204E-4</c:v>
                </c:pt>
                <c:pt idx="232">
                  <c:v>3.4004133352817149E-3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B-4E7F-90F2-B516F1BF8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43128"/>
        <c:axId val="281718448"/>
      </c:scatterChart>
      <c:valAx>
        <c:axId val="178443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18448"/>
        <c:crosses val="autoZero"/>
        <c:crossBetween val="midCat"/>
      </c:valAx>
      <c:valAx>
        <c:axId val="281718448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 (diss/tot)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431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DissTot!$AA$7:$AA$239</c:f>
              <c:numCache>
                <c:formatCode>General</c:formatCode>
                <c:ptCount val="233"/>
                <c:pt idx="0">
                  <c:v>0</c:v>
                </c:pt>
                <c:pt idx="1">
                  <c:v>0.78857856000000004</c:v>
                </c:pt>
                <c:pt idx="2">
                  <c:v>0.80467200000000005</c:v>
                </c:pt>
                <c:pt idx="3">
                  <c:v>0.82076544000000007</c:v>
                </c:pt>
                <c:pt idx="4">
                  <c:v>0.82076544000000007</c:v>
                </c:pt>
                <c:pt idx="5">
                  <c:v>0.86904576000000011</c:v>
                </c:pt>
                <c:pt idx="6">
                  <c:v>12.536789760000001</c:v>
                </c:pt>
                <c:pt idx="7">
                  <c:v>12.536789760000001</c:v>
                </c:pt>
                <c:pt idx="8">
                  <c:v>13.775984640000003</c:v>
                </c:pt>
                <c:pt idx="9">
                  <c:v>13.775984640000003</c:v>
                </c:pt>
                <c:pt idx="10">
                  <c:v>13.775984640000003</c:v>
                </c:pt>
                <c:pt idx="11">
                  <c:v>13.775984640000003</c:v>
                </c:pt>
                <c:pt idx="12">
                  <c:v>13.775984640000003</c:v>
                </c:pt>
                <c:pt idx="13">
                  <c:v>13.775984640000003</c:v>
                </c:pt>
                <c:pt idx="14">
                  <c:v>13.904732160000002</c:v>
                </c:pt>
                <c:pt idx="15">
                  <c:v>13.904732160000002</c:v>
                </c:pt>
                <c:pt idx="16">
                  <c:v>13.904732160000002</c:v>
                </c:pt>
                <c:pt idx="17">
                  <c:v>15.56235648</c:v>
                </c:pt>
                <c:pt idx="18">
                  <c:v>15.56235648</c:v>
                </c:pt>
                <c:pt idx="19">
                  <c:v>15.56235648</c:v>
                </c:pt>
                <c:pt idx="20">
                  <c:v>15.56235648</c:v>
                </c:pt>
                <c:pt idx="21">
                  <c:v>15.56235648</c:v>
                </c:pt>
                <c:pt idx="22">
                  <c:v>15.56235648</c:v>
                </c:pt>
                <c:pt idx="23">
                  <c:v>16.350935040000003</c:v>
                </c:pt>
                <c:pt idx="24">
                  <c:v>16.350935040000003</c:v>
                </c:pt>
                <c:pt idx="25">
                  <c:v>63.504714240000006</c:v>
                </c:pt>
                <c:pt idx="26">
                  <c:v>63.504714240000006</c:v>
                </c:pt>
                <c:pt idx="27">
                  <c:v>63.504714240000006</c:v>
                </c:pt>
                <c:pt idx="28">
                  <c:v>64.019704320000002</c:v>
                </c:pt>
                <c:pt idx="29">
                  <c:v>64.019704320000002</c:v>
                </c:pt>
                <c:pt idx="30">
                  <c:v>65.194525440000007</c:v>
                </c:pt>
                <c:pt idx="31">
                  <c:v>65.291086079999999</c:v>
                </c:pt>
                <c:pt idx="32">
                  <c:v>65.291086079999999</c:v>
                </c:pt>
                <c:pt idx="33">
                  <c:v>65.291086079999999</c:v>
                </c:pt>
                <c:pt idx="34">
                  <c:v>65.307179520000005</c:v>
                </c:pt>
                <c:pt idx="35">
                  <c:v>65.548581119999994</c:v>
                </c:pt>
                <c:pt idx="36">
                  <c:v>65.725608960000017</c:v>
                </c:pt>
                <c:pt idx="37">
                  <c:v>65.854356480000007</c:v>
                </c:pt>
                <c:pt idx="38">
                  <c:v>67.125738240000004</c:v>
                </c:pt>
                <c:pt idx="39">
                  <c:v>91.764794880000011</c:v>
                </c:pt>
                <c:pt idx="40">
                  <c:v>92.231504640000011</c:v>
                </c:pt>
                <c:pt idx="41">
                  <c:v>92.376345600000008</c:v>
                </c:pt>
                <c:pt idx="42">
                  <c:v>95</c:v>
                </c:pt>
                <c:pt idx="43">
                  <c:v>95.772061440000002</c:v>
                </c:pt>
                <c:pt idx="44">
                  <c:v>95.772061440000002</c:v>
                </c:pt>
                <c:pt idx="45">
                  <c:v>95.772061440000002</c:v>
                </c:pt>
                <c:pt idx="46">
                  <c:v>95.772061440000002</c:v>
                </c:pt>
                <c:pt idx="47">
                  <c:v>95.949089279999995</c:v>
                </c:pt>
                <c:pt idx="48">
                  <c:v>96.480172800000005</c:v>
                </c:pt>
                <c:pt idx="49">
                  <c:v>96.496266240000011</c:v>
                </c:pt>
                <c:pt idx="50">
                  <c:v>97.864208640000015</c:v>
                </c:pt>
                <c:pt idx="51">
                  <c:v>103.15895039999999</c:v>
                </c:pt>
                <c:pt idx="52">
                  <c:v>103.15895039999999</c:v>
                </c:pt>
                <c:pt idx="53">
                  <c:v>116.64525312000002</c:v>
                </c:pt>
                <c:pt idx="54">
                  <c:v>127.83019392000001</c:v>
                </c:pt>
                <c:pt idx="55">
                  <c:v>146.16062208</c:v>
                </c:pt>
                <c:pt idx="56">
                  <c:v>162.99436032000003</c:v>
                </c:pt>
                <c:pt idx="57">
                  <c:v>164.08871424</c:v>
                </c:pt>
                <c:pt idx="58">
                  <c:v>164.08871424</c:v>
                </c:pt>
                <c:pt idx="59">
                  <c:v>164.08871424</c:v>
                </c:pt>
                <c:pt idx="60">
                  <c:v>164.08871424</c:v>
                </c:pt>
                <c:pt idx="61">
                  <c:v>164.08871424</c:v>
                </c:pt>
                <c:pt idx="62">
                  <c:v>164.08871424</c:v>
                </c:pt>
                <c:pt idx="63">
                  <c:v>164.08871424</c:v>
                </c:pt>
                <c:pt idx="64">
                  <c:v>164.08871424</c:v>
                </c:pt>
                <c:pt idx="65">
                  <c:v>164.08871424</c:v>
                </c:pt>
                <c:pt idx="66">
                  <c:v>164.08871424</c:v>
                </c:pt>
                <c:pt idx="67">
                  <c:v>164.08871424</c:v>
                </c:pt>
                <c:pt idx="68">
                  <c:v>164.08871424</c:v>
                </c:pt>
                <c:pt idx="69">
                  <c:v>164.08871424</c:v>
                </c:pt>
                <c:pt idx="70">
                  <c:v>164.08871424</c:v>
                </c:pt>
                <c:pt idx="71">
                  <c:v>164.08871424</c:v>
                </c:pt>
                <c:pt idx="72">
                  <c:v>164.08871424</c:v>
                </c:pt>
                <c:pt idx="73">
                  <c:v>164.08871424</c:v>
                </c:pt>
                <c:pt idx="74">
                  <c:v>164.08871424</c:v>
                </c:pt>
                <c:pt idx="75">
                  <c:v>164.08871424</c:v>
                </c:pt>
                <c:pt idx="76">
                  <c:v>164.08871424</c:v>
                </c:pt>
                <c:pt idx="77">
                  <c:v>189.38760192000004</c:v>
                </c:pt>
                <c:pt idx="78">
                  <c:v>189.38760192000004</c:v>
                </c:pt>
                <c:pt idx="79">
                  <c:v>189.38760192000004</c:v>
                </c:pt>
                <c:pt idx="80">
                  <c:v>189.38760192000004</c:v>
                </c:pt>
                <c:pt idx="81">
                  <c:v>189.38760192000004</c:v>
                </c:pt>
                <c:pt idx="82">
                  <c:v>189.38760192000004</c:v>
                </c:pt>
                <c:pt idx="83">
                  <c:v>189.38760192000004</c:v>
                </c:pt>
                <c:pt idx="84">
                  <c:v>189.38760192000004</c:v>
                </c:pt>
                <c:pt idx="85">
                  <c:v>189.38760192000004</c:v>
                </c:pt>
                <c:pt idx="86">
                  <c:v>189.38760192000004</c:v>
                </c:pt>
                <c:pt idx="87">
                  <c:v>189.38760192000004</c:v>
                </c:pt>
                <c:pt idx="88">
                  <c:v>189.38760192000004</c:v>
                </c:pt>
                <c:pt idx="89">
                  <c:v>189.38760192000004</c:v>
                </c:pt>
                <c:pt idx="90">
                  <c:v>189.38760192000004</c:v>
                </c:pt>
                <c:pt idx="91">
                  <c:v>189.38760192000004</c:v>
                </c:pt>
                <c:pt idx="92">
                  <c:v>189.38760192000004</c:v>
                </c:pt>
                <c:pt idx="93">
                  <c:v>189.38760192000004</c:v>
                </c:pt>
                <c:pt idx="94">
                  <c:v>189.38760192000004</c:v>
                </c:pt>
                <c:pt idx="95">
                  <c:v>189.38760192000004</c:v>
                </c:pt>
                <c:pt idx="96">
                  <c:v>189.38760192000004</c:v>
                </c:pt>
                <c:pt idx="97">
                  <c:v>204.43496832000002</c:v>
                </c:pt>
                <c:pt idx="98">
                  <c:v>204.43496832000002</c:v>
                </c:pt>
                <c:pt idx="99">
                  <c:v>204.43496832000002</c:v>
                </c:pt>
                <c:pt idx="100">
                  <c:v>204.43496832000002</c:v>
                </c:pt>
                <c:pt idx="101">
                  <c:v>204.43496832000002</c:v>
                </c:pt>
                <c:pt idx="102">
                  <c:v>204.43496832000002</c:v>
                </c:pt>
                <c:pt idx="103">
                  <c:v>204.43496832000002</c:v>
                </c:pt>
                <c:pt idx="104">
                  <c:v>204.43496832000002</c:v>
                </c:pt>
                <c:pt idx="105">
                  <c:v>204.43496832000002</c:v>
                </c:pt>
                <c:pt idx="106">
                  <c:v>204.43496832000002</c:v>
                </c:pt>
                <c:pt idx="107">
                  <c:v>204.43496832000002</c:v>
                </c:pt>
                <c:pt idx="108">
                  <c:v>204.43496832000002</c:v>
                </c:pt>
                <c:pt idx="109">
                  <c:v>204.43496832000002</c:v>
                </c:pt>
                <c:pt idx="110">
                  <c:v>204.43496832000002</c:v>
                </c:pt>
                <c:pt idx="111">
                  <c:v>204.43496832000002</c:v>
                </c:pt>
                <c:pt idx="112">
                  <c:v>204.43496832000002</c:v>
                </c:pt>
                <c:pt idx="113">
                  <c:v>204.43496832000002</c:v>
                </c:pt>
                <c:pt idx="114">
                  <c:v>204.43496832000002</c:v>
                </c:pt>
                <c:pt idx="115">
                  <c:v>204.43496832000002</c:v>
                </c:pt>
                <c:pt idx="116">
                  <c:v>227.62561536000001</c:v>
                </c:pt>
                <c:pt idx="117">
                  <c:v>272.47803264000004</c:v>
                </c:pt>
                <c:pt idx="118">
                  <c:v>295.82961408</c:v>
                </c:pt>
                <c:pt idx="119">
                  <c:v>295.82961408</c:v>
                </c:pt>
                <c:pt idx="120">
                  <c:v>298.74252672</c:v>
                </c:pt>
                <c:pt idx="121">
                  <c:v>298.74252672</c:v>
                </c:pt>
                <c:pt idx="122">
                  <c:v>298.74252672</c:v>
                </c:pt>
                <c:pt idx="123">
                  <c:v>298.74252672</c:v>
                </c:pt>
                <c:pt idx="124">
                  <c:v>298.74252672</c:v>
                </c:pt>
                <c:pt idx="125">
                  <c:v>298.74252672</c:v>
                </c:pt>
                <c:pt idx="126">
                  <c:v>298.74252672</c:v>
                </c:pt>
                <c:pt idx="127">
                  <c:v>298.74252672</c:v>
                </c:pt>
                <c:pt idx="128">
                  <c:v>298.74252672</c:v>
                </c:pt>
                <c:pt idx="129">
                  <c:v>298.74252672</c:v>
                </c:pt>
                <c:pt idx="130">
                  <c:v>298.74252672</c:v>
                </c:pt>
                <c:pt idx="131">
                  <c:v>298.74252672</c:v>
                </c:pt>
                <c:pt idx="132">
                  <c:v>298.74252672</c:v>
                </c:pt>
                <c:pt idx="133">
                  <c:v>298.74252672</c:v>
                </c:pt>
                <c:pt idx="134">
                  <c:v>298.74252672</c:v>
                </c:pt>
                <c:pt idx="135">
                  <c:v>298.74252672</c:v>
                </c:pt>
                <c:pt idx="136">
                  <c:v>298.74252672</c:v>
                </c:pt>
                <c:pt idx="137">
                  <c:v>298.74252672</c:v>
                </c:pt>
                <c:pt idx="138">
                  <c:v>298.74252672</c:v>
                </c:pt>
                <c:pt idx="139">
                  <c:v>298.74252672</c:v>
                </c:pt>
                <c:pt idx="140">
                  <c:v>332.89280640000004</c:v>
                </c:pt>
                <c:pt idx="141">
                  <c:v>332.89280640000004</c:v>
                </c:pt>
                <c:pt idx="142">
                  <c:v>332.89280640000004</c:v>
                </c:pt>
                <c:pt idx="143">
                  <c:v>332.89280640000004</c:v>
                </c:pt>
                <c:pt idx="144">
                  <c:v>332.89280640000004</c:v>
                </c:pt>
                <c:pt idx="145">
                  <c:v>332.89280640000004</c:v>
                </c:pt>
                <c:pt idx="146">
                  <c:v>332.89280640000004</c:v>
                </c:pt>
                <c:pt idx="147">
                  <c:v>332.89280640000004</c:v>
                </c:pt>
                <c:pt idx="148">
                  <c:v>332.89280640000004</c:v>
                </c:pt>
                <c:pt idx="149">
                  <c:v>332.89280640000004</c:v>
                </c:pt>
                <c:pt idx="150">
                  <c:v>332.89280640000004</c:v>
                </c:pt>
                <c:pt idx="151">
                  <c:v>332.89280640000004</c:v>
                </c:pt>
                <c:pt idx="152">
                  <c:v>332.89280640000004</c:v>
                </c:pt>
                <c:pt idx="153">
                  <c:v>332.89280640000004</c:v>
                </c:pt>
                <c:pt idx="154">
                  <c:v>332.89280640000004</c:v>
                </c:pt>
                <c:pt idx="155">
                  <c:v>332.89280640000004</c:v>
                </c:pt>
                <c:pt idx="156">
                  <c:v>332.89280640000004</c:v>
                </c:pt>
                <c:pt idx="157">
                  <c:v>332.89280640000004</c:v>
                </c:pt>
                <c:pt idx="158">
                  <c:v>332.89280640000004</c:v>
                </c:pt>
                <c:pt idx="159">
                  <c:v>345.71927808000004</c:v>
                </c:pt>
                <c:pt idx="160">
                  <c:v>345.71927808000004</c:v>
                </c:pt>
                <c:pt idx="161">
                  <c:v>345.71927808000004</c:v>
                </c:pt>
                <c:pt idx="162">
                  <c:v>345.71927808000004</c:v>
                </c:pt>
                <c:pt idx="163">
                  <c:v>345.71927808000004</c:v>
                </c:pt>
                <c:pt idx="164">
                  <c:v>345.71927808000004</c:v>
                </c:pt>
                <c:pt idx="165">
                  <c:v>345.71927808000004</c:v>
                </c:pt>
                <c:pt idx="166">
                  <c:v>345.71927808000004</c:v>
                </c:pt>
                <c:pt idx="167">
                  <c:v>345.71927808000004</c:v>
                </c:pt>
                <c:pt idx="168">
                  <c:v>345.71927808000004</c:v>
                </c:pt>
                <c:pt idx="169">
                  <c:v>345.71927808000004</c:v>
                </c:pt>
                <c:pt idx="170">
                  <c:v>345.71927808000004</c:v>
                </c:pt>
                <c:pt idx="171">
                  <c:v>345.71927808000004</c:v>
                </c:pt>
                <c:pt idx="172">
                  <c:v>345.71927808000004</c:v>
                </c:pt>
                <c:pt idx="173">
                  <c:v>345.71927808000004</c:v>
                </c:pt>
                <c:pt idx="174">
                  <c:v>345.71927808000004</c:v>
                </c:pt>
                <c:pt idx="175">
                  <c:v>345.71927808000004</c:v>
                </c:pt>
                <c:pt idx="176">
                  <c:v>345.71927808000004</c:v>
                </c:pt>
                <c:pt idx="177">
                  <c:v>345.71927808000004</c:v>
                </c:pt>
                <c:pt idx="178">
                  <c:v>345.71927808000004</c:v>
                </c:pt>
                <c:pt idx="179">
                  <c:v>345.79974528000002</c:v>
                </c:pt>
                <c:pt idx="180">
                  <c:v>348.22985471999999</c:v>
                </c:pt>
                <c:pt idx="181">
                  <c:v>348.22985471999999</c:v>
                </c:pt>
                <c:pt idx="182">
                  <c:v>348.22985471999999</c:v>
                </c:pt>
                <c:pt idx="183">
                  <c:v>348.22985471999999</c:v>
                </c:pt>
                <c:pt idx="184">
                  <c:v>348.22985471999999</c:v>
                </c:pt>
                <c:pt idx="185">
                  <c:v>348.22985471999999</c:v>
                </c:pt>
                <c:pt idx="186">
                  <c:v>377.05320576000003</c:v>
                </c:pt>
                <c:pt idx="187">
                  <c:v>377.05320576000003</c:v>
                </c:pt>
                <c:pt idx="188">
                  <c:v>377.05320576000003</c:v>
                </c:pt>
                <c:pt idx="189">
                  <c:v>377.05320576000003</c:v>
                </c:pt>
                <c:pt idx="190">
                  <c:v>377.05320576000003</c:v>
                </c:pt>
                <c:pt idx="191">
                  <c:v>377.05320576000003</c:v>
                </c:pt>
                <c:pt idx="192">
                  <c:v>377.05320576000003</c:v>
                </c:pt>
                <c:pt idx="193">
                  <c:v>377.05320576000003</c:v>
                </c:pt>
                <c:pt idx="194">
                  <c:v>377.05320576000003</c:v>
                </c:pt>
                <c:pt idx="195">
                  <c:v>377.05320576000003</c:v>
                </c:pt>
                <c:pt idx="196">
                  <c:v>377.05320576000003</c:v>
                </c:pt>
                <c:pt idx="197">
                  <c:v>377.05320576000003</c:v>
                </c:pt>
                <c:pt idx="198">
                  <c:v>377.05320576000003</c:v>
                </c:pt>
                <c:pt idx="199">
                  <c:v>377.05320576000003</c:v>
                </c:pt>
                <c:pt idx="200">
                  <c:v>377.05320576000003</c:v>
                </c:pt>
                <c:pt idx="201">
                  <c:v>377.05320576000003</c:v>
                </c:pt>
                <c:pt idx="202">
                  <c:v>377.05320576000003</c:v>
                </c:pt>
                <c:pt idx="203">
                  <c:v>377.05320576000003</c:v>
                </c:pt>
                <c:pt idx="204">
                  <c:v>377.05320576000003</c:v>
                </c:pt>
                <c:pt idx="205">
                  <c:v>377.05320576000003</c:v>
                </c:pt>
                <c:pt idx="206">
                  <c:v>377.05320576000003</c:v>
                </c:pt>
                <c:pt idx="207">
                  <c:v>377.05320576000003</c:v>
                </c:pt>
                <c:pt idx="208">
                  <c:v>377.58428928000001</c:v>
                </c:pt>
                <c:pt idx="209">
                  <c:v>421.39063296</c:v>
                </c:pt>
                <c:pt idx="210">
                  <c:v>421.48719360000001</c:v>
                </c:pt>
                <c:pt idx="211">
                  <c:v>421.48719360000001</c:v>
                </c:pt>
                <c:pt idx="212">
                  <c:v>421.48719360000001</c:v>
                </c:pt>
                <c:pt idx="213">
                  <c:v>421.48719360000001</c:v>
                </c:pt>
                <c:pt idx="214">
                  <c:v>421.48719360000001</c:v>
                </c:pt>
                <c:pt idx="215">
                  <c:v>421.48719360000001</c:v>
                </c:pt>
                <c:pt idx="216">
                  <c:v>421.48719360000001</c:v>
                </c:pt>
                <c:pt idx="217">
                  <c:v>421.48719360000001</c:v>
                </c:pt>
                <c:pt idx="218">
                  <c:v>421.48719360000001</c:v>
                </c:pt>
                <c:pt idx="219">
                  <c:v>421.48719360000001</c:v>
                </c:pt>
                <c:pt idx="220">
                  <c:v>421.48719360000001</c:v>
                </c:pt>
                <c:pt idx="221">
                  <c:v>421.48719360000001</c:v>
                </c:pt>
                <c:pt idx="222">
                  <c:v>421.48719360000001</c:v>
                </c:pt>
                <c:pt idx="223">
                  <c:v>421.48719360000001</c:v>
                </c:pt>
                <c:pt idx="224">
                  <c:v>421.48719360000001</c:v>
                </c:pt>
                <c:pt idx="225">
                  <c:v>421.48719360000001</c:v>
                </c:pt>
                <c:pt idx="226">
                  <c:v>421.48719360000001</c:v>
                </c:pt>
                <c:pt idx="227">
                  <c:v>421.48719360000001</c:v>
                </c:pt>
                <c:pt idx="228">
                  <c:v>421.48719360000001</c:v>
                </c:pt>
                <c:pt idx="229">
                  <c:v>421.48719360000001</c:v>
                </c:pt>
                <c:pt idx="230">
                  <c:v>421.48719360000001</c:v>
                </c:pt>
                <c:pt idx="231">
                  <c:v>421.48719360000001</c:v>
                </c:pt>
                <c:pt idx="232">
                  <c:v>510.74141184000007</c:v>
                </c:pt>
              </c:numCache>
            </c:numRef>
          </c:xVal>
          <c:yVal>
            <c:numRef>
              <c:f>DissTot!$AG$7:$AG$239</c:f>
              <c:numCache>
                <c:formatCode>0.00</c:formatCode>
                <c:ptCount val="233"/>
                <c:pt idx="0">
                  <c:v>1.25</c:v>
                </c:pt>
                <c:pt idx="5">
                  <c:v>0.72916666666666663</c:v>
                </c:pt>
                <c:pt idx="6">
                  <c:v>0.56785714285714284</c:v>
                </c:pt>
                <c:pt idx="7">
                  <c:v>0.67500000000000004</c:v>
                </c:pt>
                <c:pt idx="8">
                  <c:v>0.15185185185185185</c:v>
                </c:pt>
                <c:pt idx="9">
                  <c:v>0.63076923076923075</c:v>
                </c:pt>
                <c:pt idx="10">
                  <c:v>0.8125</c:v>
                </c:pt>
                <c:pt idx="11">
                  <c:v>0.62142857142857144</c:v>
                </c:pt>
                <c:pt idx="12">
                  <c:v>0.48571428571428571</c:v>
                </c:pt>
                <c:pt idx="13">
                  <c:v>0.57894736842105265</c:v>
                </c:pt>
                <c:pt idx="17">
                  <c:v>7.6190476190476197E-2</c:v>
                </c:pt>
                <c:pt idx="18">
                  <c:v>0.5</c:v>
                </c:pt>
                <c:pt idx="19">
                  <c:v>0.47826086956521741</c:v>
                </c:pt>
                <c:pt idx="20">
                  <c:v>0.4375</c:v>
                </c:pt>
                <c:pt idx="21">
                  <c:v>0.36</c:v>
                </c:pt>
                <c:pt idx="22">
                  <c:v>0.76595744680851063</c:v>
                </c:pt>
                <c:pt idx="23">
                  <c:v>0.3</c:v>
                </c:pt>
                <c:pt idx="24">
                  <c:v>0.31960784313725488</c:v>
                </c:pt>
                <c:pt idx="25">
                  <c:v>2.9090909090909091E-2</c:v>
                </c:pt>
                <c:pt idx="27">
                  <c:v>3.8235294117647061E-3</c:v>
                </c:pt>
                <c:pt idx="43">
                  <c:v>0.04</c:v>
                </c:pt>
                <c:pt idx="46">
                  <c:v>1.4925373134328358E-2</c:v>
                </c:pt>
                <c:pt idx="51">
                  <c:v>0.20869565217391303</c:v>
                </c:pt>
                <c:pt idx="120">
                  <c:v>2.0182291666666668E-2</c:v>
                </c:pt>
                <c:pt idx="121">
                  <c:v>2.3012048192771084E-2</c:v>
                </c:pt>
                <c:pt idx="123">
                  <c:v>1.5648312611012433E-2</c:v>
                </c:pt>
                <c:pt idx="124">
                  <c:v>9.779411764705882E-3</c:v>
                </c:pt>
                <c:pt idx="125">
                  <c:v>1.7782101167315176E-3</c:v>
                </c:pt>
                <c:pt idx="126">
                  <c:v>1.1629955947136563E-2</c:v>
                </c:pt>
                <c:pt idx="127">
                  <c:v>3.2341772151898737E-3</c:v>
                </c:pt>
                <c:pt idx="138">
                  <c:v>3.0097087378640778E-3</c:v>
                </c:pt>
                <c:pt idx="139">
                  <c:v>2.7424242424242427E-2</c:v>
                </c:pt>
                <c:pt idx="152">
                  <c:v>1.2048780487804878E-2</c:v>
                </c:pt>
                <c:pt idx="160">
                  <c:v>1.1686746987951807E-2</c:v>
                </c:pt>
                <c:pt idx="161">
                  <c:v>1.7050147492625369E-2</c:v>
                </c:pt>
                <c:pt idx="162">
                  <c:v>1.424628450106157E-2</c:v>
                </c:pt>
                <c:pt idx="163">
                  <c:v>8.0714285714285714E-3</c:v>
                </c:pt>
                <c:pt idx="164">
                  <c:v>1.921487603305785E-3</c:v>
                </c:pt>
                <c:pt idx="165">
                  <c:v>7.3366834170854271E-3</c:v>
                </c:pt>
                <c:pt idx="169">
                  <c:v>5.3804347826086956E-3</c:v>
                </c:pt>
                <c:pt idx="170">
                  <c:v>1.9081632653061224E-3</c:v>
                </c:pt>
                <c:pt idx="176">
                  <c:v>1.8136439267886855E-3</c:v>
                </c:pt>
                <c:pt idx="180">
                  <c:v>1.1903323262839878E-3</c:v>
                </c:pt>
                <c:pt idx="186">
                  <c:v>7.2848484848484852E-3</c:v>
                </c:pt>
                <c:pt idx="188">
                  <c:v>1.580827067669173E-2</c:v>
                </c:pt>
                <c:pt idx="189">
                  <c:v>9.9240506329113937E-3</c:v>
                </c:pt>
                <c:pt idx="191">
                  <c:v>2.3611111111111111E-3</c:v>
                </c:pt>
                <c:pt idx="192">
                  <c:v>1.2763532763532762E-3</c:v>
                </c:pt>
                <c:pt idx="194">
                  <c:v>2.9199999999999999E-3</c:v>
                </c:pt>
                <c:pt idx="205">
                  <c:v>1.4350649350649352E-2</c:v>
                </c:pt>
                <c:pt idx="206">
                  <c:v>1.3895348837209302E-3</c:v>
                </c:pt>
                <c:pt idx="207">
                  <c:v>5.0175438596491227E-2</c:v>
                </c:pt>
                <c:pt idx="211">
                  <c:v>1.1031390134529149E-2</c:v>
                </c:pt>
                <c:pt idx="212">
                  <c:v>9.1925465838509322E-3</c:v>
                </c:pt>
                <c:pt idx="213">
                  <c:v>1.5756630265210608E-2</c:v>
                </c:pt>
                <c:pt idx="214">
                  <c:v>1.175977653631285E-2</c:v>
                </c:pt>
                <c:pt idx="215">
                  <c:v>5.0277264325323473E-3</c:v>
                </c:pt>
                <c:pt idx="216">
                  <c:v>7.7298850574712642E-4</c:v>
                </c:pt>
                <c:pt idx="217">
                  <c:v>3.6687116564417177E-3</c:v>
                </c:pt>
                <c:pt idx="220">
                  <c:v>4.8830409356725142E-3</c:v>
                </c:pt>
                <c:pt idx="229">
                  <c:v>7.2514619883040947E-4</c:v>
                </c:pt>
                <c:pt idx="232">
                  <c:v>2.2079772079772078E-3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12-4FA6-BF7F-6E32D37AC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719232"/>
        <c:axId val="281719624"/>
      </c:scatterChart>
      <c:valAx>
        <c:axId val="281719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19624"/>
        <c:crosses val="autoZero"/>
        <c:crossBetween val="midCat"/>
      </c:valAx>
      <c:valAx>
        <c:axId val="281719624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Fe (diss/tot)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1923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28575</xdr:colOff>
      <xdr:row>4</xdr:row>
      <xdr:rowOff>4762</xdr:rowOff>
    </xdr:from>
    <xdr:to>
      <xdr:col>63</xdr:col>
      <xdr:colOff>1</xdr:colOff>
      <xdr:row>17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57</xdr:col>
      <xdr:colOff>1</xdr:colOff>
      <xdr:row>18</xdr:row>
      <xdr:rowOff>0</xdr:rowOff>
    </xdr:from>
    <xdr:to>
      <xdr:col>63</xdr:col>
      <xdr:colOff>1</xdr:colOff>
      <xdr:row>32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57</xdr:col>
      <xdr:colOff>1</xdr:colOff>
      <xdr:row>33</xdr:row>
      <xdr:rowOff>0</xdr:rowOff>
    </xdr:from>
    <xdr:to>
      <xdr:col>63</xdr:col>
      <xdr:colOff>1</xdr:colOff>
      <xdr:row>47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5</xdr:row>
      <xdr:rowOff>14287</xdr:rowOff>
    </xdr:from>
    <xdr:to>
      <xdr:col>42</xdr:col>
      <xdr:colOff>304800</xdr:colOff>
      <xdr:row>13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0</xdr:colOff>
      <xdr:row>14</xdr:row>
      <xdr:rowOff>0</xdr:rowOff>
    </xdr:from>
    <xdr:to>
      <xdr:col>42</xdr:col>
      <xdr:colOff>304800</xdr:colOff>
      <xdr:row>22</xdr:row>
      <xdr:rowOff>176213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9525</xdr:colOff>
      <xdr:row>23</xdr:row>
      <xdr:rowOff>0</xdr:rowOff>
    </xdr:from>
    <xdr:to>
      <xdr:col>42</xdr:col>
      <xdr:colOff>314325</xdr:colOff>
      <xdr:row>31</xdr:row>
      <xdr:rowOff>176213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32</xdr:row>
      <xdr:rowOff>0</xdr:rowOff>
    </xdr:from>
    <xdr:to>
      <xdr:col>42</xdr:col>
      <xdr:colOff>304800</xdr:colOff>
      <xdr:row>40</xdr:row>
      <xdr:rowOff>176213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41</xdr:row>
      <xdr:rowOff>0</xdr:rowOff>
    </xdr:from>
    <xdr:to>
      <xdr:col>42</xdr:col>
      <xdr:colOff>304800</xdr:colOff>
      <xdr:row>49</xdr:row>
      <xdr:rowOff>176213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42</xdr:col>
      <xdr:colOff>304800</xdr:colOff>
      <xdr:row>58</xdr:row>
      <xdr:rowOff>176213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0</xdr:colOff>
      <xdr:row>59</xdr:row>
      <xdr:rowOff>0</xdr:rowOff>
    </xdr:from>
    <xdr:to>
      <xdr:col>42</xdr:col>
      <xdr:colOff>304800</xdr:colOff>
      <xdr:row>68</xdr:row>
      <xdr:rowOff>180975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600075</xdr:colOff>
      <xdr:row>4</xdr:row>
      <xdr:rowOff>457200</xdr:rowOff>
    </xdr:from>
    <xdr:to>
      <xdr:col>77</xdr:col>
      <xdr:colOff>295275</xdr:colOff>
      <xdr:row>19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70</xdr:col>
      <xdr:colOff>0</xdr:colOff>
      <xdr:row>19</xdr:row>
      <xdr:rowOff>190499</xdr:rowOff>
    </xdr:from>
    <xdr:to>
      <xdr:col>75</xdr:col>
      <xdr:colOff>457200</xdr:colOff>
      <xdr:row>36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M18" sqref="M18"/>
    </sheetView>
  </sheetViews>
  <sheetFormatPr defaultRowHeight="15" x14ac:dyDescent="0.25"/>
  <sheetData>
    <row r="1" spans="1:3" x14ac:dyDescent="0.25">
      <c r="A1" s="15" t="s">
        <v>672</v>
      </c>
      <c r="B1" s="15"/>
      <c r="C1" s="15"/>
    </row>
    <row r="2" spans="1:3" x14ac:dyDescent="0.25">
      <c r="A2" s="15"/>
      <c r="B2" s="15"/>
      <c r="C2" s="15"/>
    </row>
    <row r="3" spans="1:3" x14ac:dyDescent="0.25">
      <c r="A3" s="15" t="s">
        <v>679</v>
      </c>
      <c r="B3" s="15"/>
      <c r="C3" s="15"/>
    </row>
    <row r="4" spans="1:3" x14ac:dyDescent="0.25">
      <c r="A4" s="15"/>
      <c r="B4" s="15"/>
      <c r="C4" s="16"/>
    </row>
    <row r="5" spans="1:3" x14ac:dyDescent="0.25">
      <c r="A5" s="15" t="s">
        <v>673</v>
      </c>
      <c r="B5" s="15"/>
      <c r="C5" s="16"/>
    </row>
    <row r="6" spans="1:3" x14ac:dyDescent="0.25">
      <c r="A6" s="15"/>
      <c r="B6" s="15" t="s">
        <v>680</v>
      </c>
      <c r="C6" s="16"/>
    </row>
    <row r="7" spans="1:3" x14ac:dyDescent="0.25">
      <c r="A7" s="15"/>
      <c r="B7" s="15" t="s">
        <v>674</v>
      </c>
      <c r="C7" s="16"/>
    </row>
    <row r="8" spans="1:3" x14ac:dyDescent="0.25">
      <c r="A8" s="15"/>
      <c r="B8" s="15"/>
      <c r="C8" s="15" t="s">
        <v>675</v>
      </c>
    </row>
    <row r="9" spans="1:3" x14ac:dyDescent="0.25">
      <c r="A9" s="15"/>
      <c r="B9" s="15"/>
      <c r="C9" s="15" t="s">
        <v>676</v>
      </c>
    </row>
    <row r="10" spans="1:3" x14ac:dyDescent="0.25">
      <c r="A10" s="15"/>
      <c r="B10" s="15"/>
      <c r="C10" s="15" t="s">
        <v>677</v>
      </c>
    </row>
    <row r="11" spans="1:3" x14ac:dyDescent="0.25">
      <c r="A11" s="15"/>
      <c r="B11" s="15" t="s">
        <v>681</v>
      </c>
      <c r="C11" s="15"/>
    </row>
    <row r="12" spans="1:3" x14ac:dyDescent="0.25">
      <c r="A12" s="15"/>
      <c r="B12" s="15" t="s">
        <v>678</v>
      </c>
      <c r="C12" s="15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T239"/>
  <sheetViews>
    <sheetView zoomScaleNormal="100" workbookViewId="0">
      <selection activeCell="A14" sqref="A14:XFD14"/>
    </sheetView>
  </sheetViews>
  <sheetFormatPr defaultRowHeight="15" x14ac:dyDescent="0.25"/>
  <cols>
    <col min="1" max="1" width="41.85546875" style="1" customWidth="1"/>
    <col min="2" max="2" width="41.28515625" style="1" customWidth="1"/>
    <col min="3" max="3" width="22" style="1" bestFit="1" customWidth="1"/>
    <col min="4" max="4" width="43.7109375" style="1" bestFit="1" customWidth="1"/>
    <col min="5" max="5" width="15.42578125" style="1" bestFit="1" customWidth="1"/>
    <col min="6" max="6" width="10.42578125" style="1" bestFit="1" customWidth="1"/>
    <col min="7" max="7" width="7.85546875" style="1" bestFit="1" customWidth="1"/>
    <col min="8" max="8" width="18" style="1" bestFit="1" customWidth="1"/>
    <col min="9" max="9" width="16.140625" style="2" customWidth="1"/>
    <col min="10" max="10" width="16.85546875" style="1" bestFit="1" customWidth="1"/>
    <col min="11" max="11" width="15" style="1" bestFit="1" customWidth="1"/>
    <col min="12" max="12" width="20.140625" style="1" bestFit="1" customWidth="1"/>
    <col min="13" max="13" width="15.140625" style="1" bestFit="1" customWidth="1"/>
    <col min="14" max="14" width="1.85546875" style="1" customWidth="1"/>
    <col min="15" max="15" width="17.7109375" style="1" bestFit="1" customWidth="1"/>
    <col min="16" max="16" width="19.28515625" style="1" bestFit="1" customWidth="1"/>
    <col min="17" max="18" width="18.7109375" style="1" bestFit="1" customWidth="1"/>
    <col min="19" max="19" width="20.28515625" style="1" bestFit="1" customWidth="1"/>
    <col min="20" max="20" width="18.5703125" style="1" bestFit="1" customWidth="1"/>
    <col min="21" max="21" width="2.28515625" customWidth="1"/>
    <col min="22" max="22" width="18.7109375" style="1" bestFit="1" customWidth="1"/>
    <col min="23" max="23" width="21.140625" style="1" bestFit="1" customWidth="1"/>
    <col min="24" max="24" width="18.28515625" style="1" bestFit="1" customWidth="1"/>
    <col min="25" max="25" width="20.42578125" style="1" bestFit="1" customWidth="1"/>
    <col min="26" max="26" width="20.140625" style="1" bestFit="1" customWidth="1"/>
    <col min="27" max="27" width="15.85546875" style="1" bestFit="1" customWidth="1"/>
    <col min="28" max="28" width="21.140625" style="1" bestFit="1" customWidth="1"/>
    <col min="29" max="29" width="2.42578125" customWidth="1"/>
    <col min="30" max="30" width="19.7109375" style="1" bestFit="1" customWidth="1"/>
    <col min="31" max="31" width="18.28515625" style="1" bestFit="1" customWidth="1"/>
    <col min="32" max="32" width="18.140625" style="1" bestFit="1" customWidth="1"/>
    <col min="33" max="34" width="19.7109375" style="1" bestFit="1" customWidth="1"/>
    <col min="35" max="35" width="20.28515625" style="1" bestFit="1" customWidth="1"/>
    <col min="36" max="36" width="17.7109375" style="1" bestFit="1" customWidth="1"/>
    <col min="37" max="37" width="18.140625" style="1" bestFit="1" customWidth="1"/>
    <col min="38" max="38" width="16.42578125" style="1" bestFit="1" customWidth="1"/>
    <col min="39" max="39" width="18.85546875" style="1" bestFit="1" customWidth="1"/>
    <col min="40" max="40" width="22.28515625" style="1" bestFit="1" customWidth="1"/>
    <col min="41" max="41" width="17.42578125" style="1" bestFit="1" customWidth="1"/>
    <col min="42" max="42" width="19.5703125" style="1" bestFit="1" customWidth="1"/>
    <col min="43" max="43" width="16.85546875" style="1" bestFit="1" customWidth="1"/>
    <col min="44" max="44" width="20" style="1" bestFit="1" customWidth="1"/>
    <col min="45" max="46" width="19.140625" style="1" bestFit="1" customWidth="1"/>
    <col min="47" max="47" width="20.140625" style="1" bestFit="1" customWidth="1"/>
    <col min="48" max="48" width="15.85546875" style="1" bestFit="1" customWidth="1"/>
    <col min="49" max="49" width="2.85546875" customWidth="1"/>
    <col min="50" max="50" width="18.42578125" style="1" bestFit="1" customWidth="1"/>
    <col min="51" max="51" width="20.85546875" style="1" bestFit="1" customWidth="1"/>
    <col min="52" max="52" width="18" style="1" bestFit="1" customWidth="1"/>
    <col min="53" max="53" width="20.140625" style="1" bestFit="1" customWidth="1"/>
    <col min="54" max="54" width="19.85546875" style="1" bestFit="1" customWidth="1"/>
    <col min="55" max="55" width="15.5703125" style="1" bestFit="1" customWidth="1"/>
    <col min="56" max="56" width="20.85546875" style="1" bestFit="1" customWidth="1"/>
    <col min="57" max="57" width="2.5703125" customWidth="1"/>
    <col min="58" max="58" width="19.42578125" style="1" bestFit="1" customWidth="1"/>
    <col min="59" max="59" width="18" style="1" bestFit="1" customWidth="1"/>
    <col min="60" max="60" width="17.85546875" style="1" bestFit="1" customWidth="1"/>
    <col min="61" max="62" width="19.42578125" style="1" bestFit="1" customWidth="1"/>
    <col min="63" max="63" width="20" style="1" bestFit="1" customWidth="1"/>
    <col min="64" max="64" width="17.42578125" style="1" bestFit="1" customWidth="1"/>
    <col min="65" max="65" width="17.85546875" style="1" bestFit="1" customWidth="1"/>
    <col min="66" max="66" width="16.140625" style="1" bestFit="1" customWidth="1"/>
    <col min="67" max="67" width="18.5703125" style="1" bestFit="1" customWidth="1"/>
    <col min="68" max="68" width="22" style="1" bestFit="1" customWidth="1"/>
    <col min="69" max="69" width="17" style="1" bestFit="1" customWidth="1"/>
    <col min="70" max="70" width="19.28515625" style="1" bestFit="1" customWidth="1"/>
    <col min="71" max="71" width="16.5703125" style="1" bestFit="1" customWidth="1"/>
    <col min="72" max="72" width="19.7109375" style="1" bestFit="1" customWidth="1"/>
    <col min="73" max="74" width="18.85546875" style="1" bestFit="1" customWidth="1"/>
    <col min="75" max="75" width="19.85546875" style="1" bestFit="1" customWidth="1"/>
    <col min="76" max="76" width="15.5703125" style="1" bestFit="1" customWidth="1"/>
    <col min="78" max="78" width="28.140625" style="1" bestFit="1" customWidth="1"/>
    <col min="79" max="79" width="20.28515625" style="1" bestFit="1" customWidth="1"/>
    <col min="80" max="80" width="21" style="1" bestFit="1" customWidth="1"/>
    <col min="81" max="81" width="20.140625" style="1" bestFit="1" customWidth="1"/>
    <col min="82" max="82" width="21.42578125" style="1" bestFit="1" customWidth="1"/>
    <col min="83" max="83" width="23.42578125" style="1" bestFit="1" customWidth="1"/>
    <col min="84" max="84" width="2.140625" style="1" customWidth="1"/>
    <col min="85" max="85" width="19.42578125" style="1" bestFit="1" customWidth="1"/>
    <col min="86" max="86" width="23.140625" style="1" bestFit="1" customWidth="1"/>
    <col min="87" max="87" width="17.42578125" style="1" bestFit="1" customWidth="1"/>
    <col min="88" max="88" width="17.85546875" style="1" bestFit="1" customWidth="1"/>
    <col min="89" max="89" width="18.85546875" style="1" bestFit="1" customWidth="1"/>
    <col min="91" max="91" width="19.85546875" style="1" bestFit="1" customWidth="1"/>
    <col min="92" max="92" width="28.7109375" style="1" bestFit="1" customWidth="1"/>
    <col min="93" max="93" width="19.28515625" style="1" bestFit="1" customWidth="1"/>
    <col min="94" max="94" width="19.7109375" style="1" bestFit="1" customWidth="1"/>
    <col min="95" max="95" width="19.42578125" style="1" bestFit="1" customWidth="1"/>
    <col min="96" max="96" width="18.42578125" style="1" bestFit="1" customWidth="1"/>
    <col min="97" max="97" width="17.28515625" style="1" bestFit="1" customWidth="1"/>
    <col min="98" max="98" width="16.85546875" style="1" bestFit="1" customWidth="1"/>
  </cols>
  <sheetData>
    <row r="4" spans="1:98" ht="22.5" x14ac:dyDescent="0.25">
      <c r="J4" s="6" t="s">
        <v>636</v>
      </c>
      <c r="O4" s="6" t="s">
        <v>635</v>
      </c>
      <c r="S4" s="7" t="s">
        <v>641</v>
      </c>
      <c r="V4" s="6" t="s">
        <v>637</v>
      </c>
      <c r="AD4" s="6" t="s">
        <v>638</v>
      </c>
      <c r="AX4" s="6" t="s">
        <v>639</v>
      </c>
      <c r="BF4" s="6" t="s">
        <v>640</v>
      </c>
    </row>
    <row r="5" spans="1:98" s="5" customFormat="1" ht="31.5" x14ac:dyDescent="0.25">
      <c r="A5" s="3" t="s">
        <v>396</v>
      </c>
      <c r="B5" s="3" t="s">
        <v>2</v>
      </c>
      <c r="C5" s="3" t="s">
        <v>0</v>
      </c>
      <c r="D5" s="3" t="s">
        <v>1</v>
      </c>
      <c r="E5" s="3" t="s">
        <v>3</v>
      </c>
      <c r="F5" s="3" t="s">
        <v>630</v>
      </c>
      <c r="G5" s="3" t="s">
        <v>4</v>
      </c>
      <c r="H5" s="3" t="s">
        <v>5</v>
      </c>
      <c r="I5" s="4" t="s">
        <v>6</v>
      </c>
      <c r="J5" s="3" t="s">
        <v>374</v>
      </c>
      <c r="K5" s="3" t="s">
        <v>321</v>
      </c>
      <c r="L5" s="3" t="s">
        <v>381</v>
      </c>
      <c r="M5" s="3" t="s">
        <v>375</v>
      </c>
      <c r="N5" s="3"/>
      <c r="O5" s="3" t="s">
        <v>380</v>
      </c>
      <c r="P5" s="3" t="s">
        <v>316</v>
      </c>
      <c r="Q5" s="3" t="s">
        <v>368</v>
      </c>
      <c r="R5" s="3" t="s">
        <v>393</v>
      </c>
      <c r="S5" s="3" t="s">
        <v>363</v>
      </c>
      <c r="T5" s="3" t="s">
        <v>369</v>
      </c>
      <c r="V5" s="3" t="s">
        <v>384</v>
      </c>
      <c r="W5" s="3" t="s">
        <v>356</v>
      </c>
      <c r="X5" s="3" t="s">
        <v>349</v>
      </c>
      <c r="Y5" s="3" t="s">
        <v>347</v>
      </c>
      <c r="Z5" s="3" t="s">
        <v>322</v>
      </c>
      <c r="AA5" s="3" t="s">
        <v>341</v>
      </c>
      <c r="AB5" s="3" t="s">
        <v>327</v>
      </c>
      <c r="AD5" s="3" t="s">
        <v>354</v>
      </c>
      <c r="AE5" s="3" t="s">
        <v>323</v>
      </c>
      <c r="AF5" s="3" t="s">
        <v>377</v>
      </c>
      <c r="AG5" s="3" t="s">
        <v>336</v>
      </c>
      <c r="AH5" s="3" t="s">
        <v>324</v>
      </c>
      <c r="AI5" s="3" t="s">
        <v>339</v>
      </c>
      <c r="AJ5" s="3" t="s">
        <v>365</v>
      </c>
      <c r="AK5" s="3" t="s">
        <v>371</v>
      </c>
      <c r="AL5" s="3" t="s">
        <v>325</v>
      </c>
      <c r="AM5" s="3" t="s">
        <v>343</v>
      </c>
      <c r="AN5" s="3" t="s">
        <v>345</v>
      </c>
      <c r="AO5" s="3" t="s">
        <v>346</v>
      </c>
      <c r="AP5" s="3" t="s">
        <v>330</v>
      </c>
      <c r="AQ5" s="3" t="s">
        <v>348</v>
      </c>
      <c r="AR5" s="3" t="s">
        <v>394</v>
      </c>
      <c r="AS5" s="3" t="s">
        <v>350</v>
      </c>
      <c r="AT5" s="3" t="s">
        <v>332</v>
      </c>
      <c r="AU5" s="3" t="s">
        <v>352</v>
      </c>
      <c r="AV5" s="3" t="s">
        <v>359</v>
      </c>
      <c r="AX5" s="3" t="s">
        <v>385</v>
      </c>
      <c r="AY5" s="3" t="s">
        <v>383</v>
      </c>
      <c r="AZ5" s="3" t="s">
        <v>382</v>
      </c>
      <c r="BA5" s="3" t="s">
        <v>358</v>
      </c>
      <c r="BB5" s="3" t="s">
        <v>379</v>
      </c>
      <c r="BC5" s="3" t="s">
        <v>342</v>
      </c>
      <c r="BD5" s="3" t="s">
        <v>328</v>
      </c>
      <c r="BF5" s="3" t="s">
        <v>366</v>
      </c>
      <c r="BG5" s="3" t="s">
        <v>335</v>
      </c>
      <c r="BH5" s="3" t="s">
        <v>376</v>
      </c>
      <c r="BI5" s="3" t="s">
        <v>337</v>
      </c>
      <c r="BJ5" s="3" t="s">
        <v>338</v>
      </c>
      <c r="BK5" s="3" t="s">
        <v>340</v>
      </c>
      <c r="BL5" s="3" t="s">
        <v>355</v>
      </c>
      <c r="BM5" s="3" t="s">
        <v>372</v>
      </c>
      <c r="BN5" s="3" t="s">
        <v>326</v>
      </c>
      <c r="BO5" s="3" t="s">
        <v>344</v>
      </c>
      <c r="BP5" s="3" t="s">
        <v>357</v>
      </c>
      <c r="BQ5" s="3" t="s">
        <v>329</v>
      </c>
      <c r="BR5" s="3" t="s">
        <v>331</v>
      </c>
      <c r="BS5" s="3" t="s">
        <v>362</v>
      </c>
      <c r="BT5" s="3" t="s">
        <v>395</v>
      </c>
      <c r="BU5" s="3" t="s">
        <v>351</v>
      </c>
      <c r="BV5" s="3" t="s">
        <v>333</v>
      </c>
      <c r="BW5" s="3" t="s">
        <v>353</v>
      </c>
      <c r="BX5" s="3" t="s">
        <v>334</v>
      </c>
      <c r="BZ5" s="3" t="s">
        <v>318</v>
      </c>
      <c r="CA5" s="3" t="s">
        <v>363</v>
      </c>
      <c r="CB5" s="3" t="s">
        <v>367</v>
      </c>
      <c r="CC5" s="3" t="s">
        <v>373</v>
      </c>
      <c r="CD5" s="3" t="s">
        <v>378</v>
      </c>
      <c r="CE5" s="3" t="s">
        <v>392</v>
      </c>
      <c r="CF5" s="3"/>
      <c r="CG5" s="3" t="s">
        <v>389</v>
      </c>
      <c r="CH5" s="3" t="s">
        <v>390</v>
      </c>
      <c r="CI5" s="3" t="s">
        <v>361</v>
      </c>
      <c r="CJ5" s="3" t="s">
        <v>364</v>
      </c>
      <c r="CK5" s="3" t="s">
        <v>370</v>
      </c>
      <c r="CM5" s="3" t="s">
        <v>317</v>
      </c>
      <c r="CN5" s="3" t="s">
        <v>319</v>
      </c>
      <c r="CO5" s="3" t="s">
        <v>391</v>
      </c>
      <c r="CP5" s="3" t="s">
        <v>386</v>
      </c>
      <c r="CQ5" s="3" t="s">
        <v>320</v>
      </c>
      <c r="CR5" s="3" t="s">
        <v>360</v>
      </c>
      <c r="CS5" s="3" t="s">
        <v>387</v>
      </c>
      <c r="CT5" s="3" t="s">
        <v>388</v>
      </c>
    </row>
    <row r="6" spans="1:98" s="5" customFormat="1" ht="15.75" x14ac:dyDescent="0.25">
      <c r="A6" s="3"/>
      <c r="B6" s="3"/>
      <c r="C6" s="3"/>
      <c r="D6" s="3"/>
      <c r="E6" s="3"/>
      <c r="F6" s="3" t="s">
        <v>631</v>
      </c>
      <c r="G6" s="3"/>
      <c r="H6" s="3"/>
      <c r="I6" s="4"/>
      <c r="J6" s="3"/>
      <c r="K6" s="3"/>
      <c r="L6" s="3" t="s">
        <v>634</v>
      </c>
      <c r="M6" s="3" t="s">
        <v>633</v>
      </c>
      <c r="N6" s="3"/>
      <c r="O6" s="3" t="s">
        <v>632</v>
      </c>
      <c r="P6" s="3" t="s">
        <v>632</v>
      </c>
      <c r="Q6" s="3" t="s">
        <v>632</v>
      </c>
      <c r="R6" s="3" t="s">
        <v>632</v>
      </c>
      <c r="S6" s="3" t="s">
        <v>632</v>
      </c>
      <c r="T6" s="3" t="s">
        <v>632</v>
      </c>
      <c r="V6" s="3" t="s">
        <v>632</v>
      </c>
      <c r="W6" s="3" t="s">
        <v>632</v>
      </c>
      <c r="X6" s="3" t="s">
        <v>632</v>
      </c>
      <c r="Y6" s="3" t="s">
        <v>632</v>
      </c>
      <c r="Z6" s="3" t="s">
        <v>632</v>
      </c>
      <c r="AA6" s="3" t="s">
        <v>632</v>
      </c>
      <c r="AB6" s="3" t="s">
        <v>632</v>
      </c>
      <c r="AD6" s="3" t="s">
        <v>632</v>
      </c>
      <c r="AE6" s="3" t="s">
        <v>632</v>
      </c>
      <c r="AF6" s="3" t="s">
        <v>632</v>
      </c>
      <c r="AG6" s="3" t="s">
        <v>632</v>
      </c>
      <c r="AH6" s="3" t="s">
        <v>632</v>
      </c>
      <c r="AI6" s="3" t="s">
        <v>632</v>
      </c>
      <c r="AJ6" s="3" t="s">
        <v>632</v>
      </c>
      <c r="AK6" s="3" t="s">
        <v>632</v>
      </c>
      <c r="AL6" s="3" t="s">
        <v>632</v>
      </c>
      <c r="AM6" s="3" t="s">
        <v>632</v>
      </c>
      <c r="AN6" s="3" t="s">
        <v>632</v>
      </c>
      <c r="AO6" s="3" t="s">
        <v>632</v>
      </c>
      <c r="AP6" s="3" t="s">
        <v>632</v>
      </c>
      <c r="AQ6" s="3" t="s">
        <v>632</v>
      </c>
      <c r="AR6" s="3" t="s">
        <v>632</v>
      </c>
      <c r="AS6" s="3" t="s">
        <v>632</v>
      </c>
      <c r="AT6" s="3" t="s">
        <v>632</v>
      </c>
      <c r="AU6" s="3" t="s">
        <v>632</v>
      </c>
      <c r="AV6" s="3" t="s">
        <v>632</v>
      </c>
      <c r="AX6" s="3" t="s">
        <v>632</v>
      </c>
      <c r="AY6" s="3" t="s">
        <v>632</v>
      </c>
      <c r="AZ6" s="3" t="s">
        <v>632</v>
      </c>
      <c r="BA6" s="3" t="s">
        <v>632</v>
      </c>
      <c r="BB6" s="3" t="s">
        <v>632</v>
      </c>
      <c r="BC6" s="3" t="s">
        <v>632</v>
      </c>
      <c r="BD6" s="3" t="s">
        <v>632</v>
      </c>
      <c r="BF6" s="3" t="s">
        <v>632</v>
      </c>
      <c r="BG6" s="3" t="s">
        <v>632</v>
      </c>
      <c r="BH6" s="3" t="s">
        <v>632</v>
      </c>
      <c r="BI6" s="3" t="s">
        <v>632</v>
      </c>
      <c r="BJ6" s="3" t="s">
        <v>632</v>
      </c>
      <c r="BK6" s="3" t="s">
        <v>632</v>
      </c>
      <c r="BL6" s="3" t="s">
        <v>632</v>
      </c>
      <c r="BM6" s="3" t="s">
        <v>632</v>
      </c>
      <c r="BN6" s="3" t="s">
        <v>632</v>
      </c>
      <c r="BO6" s="3" t="s">
        <v>632</v>
      </c>
      <c r="BP6" s="3" t="s">
        <v>632</v>
      </c>
      <c r="BQ6" s="3" t="s">
        <v>632</v>
      </c>
      <c r="BR6" s="3" t="s">
        <v>632</v>
      </c>
      <c r="BS6" s="3" t="s">
        <v>632</v>
      </c>
      <c r="BT6" s="3" t="s">
        <v>632</v>
      </c>
      <c r="BU6" s="3" t="s">
        <v>632</v>
      </c>
      <c r="BV6" s="3" t="s">
        <v>632</v>
      </c>
      <c r="BW6" s="3" t="s">
        <v>632</v>
      </c>
      <c r="BX6" s="3" t="s">
        <v>632</v>
      </c>
      <c r="BZ6" s="3" t="s">
        <v>643</v>
      </c>
      <c r="CA6" s="3" t="s">
        <v>632</v>
      </c>
      <c r="CB6" s="3" t="s">
        <v>632</v>
      </c>
      <c r="CC6" s="3" t="s">
        <v>632</v>
      </c>
      <c r="CD6" s="3" t="s">
        <v>632</v>
      </c>
      <c r="CE6" s="3" t="s">
        <v>632</v>
      </c>
      <c r="CF6" s="3"/>
      <c r="CG6" s="3" t="s">
        <v>632</v>
      </c>
      <c r="CH6" s="3" t="s">
        <v>632</v>
      </c>
      <c r="CI6" s="3" t="s">
        <v>632</v>
      </c>
      <c r="CJ6" s="3" t="s">
        <v>632</v>
      </c>
      <c r="CK6" s="3" t="s">
        <v>632</v>
      </c>
      <c r="CM6" s="3" t="s">
        <v>632</v>
      </c>
      <c r="CN6" s="3" t="s">
        <v>632</v>
      </c>
      <c r="CO6" s="3"/>
      <c r="CP6" s="3" t="s">
        <v>632</v>
      </c>
      <c r="CQ6" s="3" t="s">
        <v>632</v>
      </c>
      <c r="CR6" s="3" t="s">
        <v>632</v>
      </c>
      <c r="CS6" s="3" t="s">
        <v>632</v>
      </c>
      <c r="CT6" s="3" t="s">
        <v>632</v>
      </c>
    </row>
    <row r="7" spans="1:98" x14ac:dyDescent="0.25">
      <c r="A7" s="1" t="s">
        <v>530</v>
      </c>
      <c r="B7" s="1" t="s">
        <v>12</v>
      </c>
      <c r="C7" s="1" t="s">
        <v>10</v>
      </c>
      <c r="D7" s="1" t="s">
        <v>11</v>
      </c>
      <c r="E7" s="1" t="s">
        <v>13</v>
      </c>
      <c r="F7" s="1">
        <v>0</v>
      </c>
      <c r="G7" s="1" t="s">
        <v>8</v>
      </c>
      <c r="H7" s="1" t="s">
        <v>8</v>
      </c>
      <c r="I7" s="2">
        <v>42231.375</v>
      </c>
      <c r="K7" s="1">
        <v>2.93</v>
      </c>
      <c r="O7" s="1">
        <v>1600</v>
      </c>
      <c r="P7" s="1" t="s">
        <v>14</v>
      </c>
      <c r="Q7" s="1">
        <v>0.36</v>
      </c>
      <c r="T7" s="1">
        <v>10</v>
      </c>
      <c r="V7" s="1">
        <v>370000</v>
      </c>
      <c r="W7" s="1">
        <v>27000</v>
      </c>
      <c r="X7" s="1">
        <v>5300</v>
      </c>
      <c r="Y7" s="1">
        <v>2400</v>
      </c>
      <c r="Z7" s="1">
        <v>34000</v>
      </c>
      <c r="AA7" s="1">
        <v>150000</v>
      </c>
      <c r="AB7" s="1">
        <v>36000</v>
      </c>
      <c r="AD7" s="1">
        <v>3.7</v>
      </c>
      <c r="AE7" s="1">
        <v>44</v>
      </c>
      <c r="AF7" s="1">
        <v>8.6</v>
      </c>
      <c r="AG7" s="1">
        <v>11</v>
      </c>
      <c r="AH7" s="1">
        <v>82</v>
      </c>
      <c r="AI7" s="1">
        <v>5.5</v>
      </c>
      <c r="AJ7" s="1">
        <v>110</v>
      </c>
      <c r="AK7" s="1">
        <v>4600</v>
      </c>
      <c r="AL7" s="1">
        <v>42</v>
      </c>
      <c r="AM7" s="1" t="s">
        <v>15</v>
      </c>
      <c r="AN7" s="1">
        <v>4.2</v>
      </c>
      <c r="AO7" s="1">
        <v>69</v>
      </c>
      <c r="AP7" s="1">
        <v>4.7</v>
      </c>
      <c r="AQ7" s="1">
        <v>0.1</v>
      </c>
      <c r="AS7" s="1">
        <v>0.28999999999999998</v>
      </c>
      <c r="AU7" s="1">
        <v>38</v>
      </c>
      <c r="AV7" s="1">
        <v>20000</v>
      </c>
      <c r="AX7" s="1">
        <v>380000</v>
      </c>
      <c r="AY7" s="1">
        <v>27000</v>
      </c>
      <c r="AZ7" s="1">
        <v>5200</v>
      </c>
      <c r="BA7" s="1">
        <v>2500</v>
      </c>
      <c r="BB7" s="1">
        <v>33000</v>
      </c>
      <c r="BC7" s="1">
        <v>120000</v>
      </c>
      <c r="BD7" s="1">
        <v>36000</v>
      </c>
      <c r="BF7" s="1">
        <v>0.62</v>
      </c>
      <c r="BG7" s="1">
        <v>5.5</v>
      </c>
      <c r="BH7" s="1">
        <v>8.6999999999999993</v>
      </c>
      <c r="BI7" s="1">
        <v>11</v>
      </c>
      <c r="BJ7" s="1">
        <v>85</v>
      </c>
      <c r="BK7" s="1">
        <v>3</v>
      </c>
      <c r="BL7" s="1">
        <v>110</v>
      </c>
      <c r="BM7" s="1">
        <v>4600</v>
      </c>
      <c r="BN7" s="1">
        <v>29</v>
      </c>
      <c r="BO7" s="1" t="s">
        <v>15</v>
      </c>
      <c r="BP7" s="1">
        <v>0.77</v>
      </c>
      <c r="BQ7" s="1">
        <v>72</v>
      </c>
      <c r="BR7" s="1">
        <v>3.3</v>
      </c>
      <c r="BS7" s="1" t="s">
        <v>17</v>
      </c>
      <c r="BU7" s="1">
        <v>0.28999999999999998</v>
      </c>
      <c r="BW7" s="1">
        <v>2.5</v>
      </c>
      <c r="BX7" s="1">
        <v>20000</v>
      </c>
      <c r="CJ7" s="1" t="s">
        <v>16</v>
      </c>
      <c r="CQ7" s="1">
        <v>1100</v>
      </c>
    </row>
    <row r="8" spans="1:98" x14ac:dyDescent="0.25">
      <c r="A8" s="1" t="s">
        <v>531</v>
      </c>
      <c r="B8" s="1" t="s">
        <v>25</v>
      </c>
      <c r="C8" s="1" t="s">
        <v>7</v>
      </c>
      <c r="D8" s="1" t="s">
        <v>19</v>
      </c>
      <c r="E8" s="1" t="s">
        <v>20</v>
      </c>
      <c r="F8" s="1">
        <v>0.78857856000000004</v>
      </c>
      <c r="G8" s="1" t="s">
        <v>21</v>
      </c>
      <c r="H8" s="1" t="s">
        <v>22</v>
      </c>
      <c r="I8" s="2">
        <v>42227.831250000003</v>
      </c>
      <c r="O8" s="1">
        <v>1700</v>
      </c>
      <c r="Z8" s="1">
        <v>33000</v>
      </c>
      <c r="AB8" s="1">
        <v>31000</v>
      </c>
      <c r="AE8" s="1">
        <v>29</v>
      </c>
      <c r="AG8" s="1">
        <v>5.5</v>
      </c>
      <c r="AH8" s="1">
        <v>71</v>
      </c>
      <c r="AJ8" s="1">
        <v>120</v>
      </c>
      <c r="AK8" s="1">
        <v>8100</v>
      </c>
      <c r="AL8" s="1">
        <v>41</v>
      </c>
      <c r="AO8" s="1">
        <v>63</v>
      </c>
      <c r="AP8" s="1">
        <v>0.55000000000000004</v>
      </c>
      <c r="AT8" s="1">
        <v>11</v>
      </c>
      <c r="AV8" s="1">
        <v>27000</v>
      </c>
      <c r="BB8" s="1">
        <v>31000</v>
      </c>
      <c r="BD8" s="1">
        <v>33000</v>
      </c>
      <c r="BG8" s="1">
        <v>67</v>
      </c>
      <c r="BI8" s="1">
        <v>5.5</v>
      </c>
      <c r="BJ8" s="1">
        <v>84</v>
      </c>
      <c r="BL8" s="1">
        <v>120</v>
      </c>
      <c r="BM8" s="1">
        <v>7200</v>
      </c>
      <c r="BN8" s="1">
        <v>48</v>
      </c>
      <c r="BQ8" s="1">
        <v>66</v>
      </c>
      <c r="BR8" s="1">
        <v>1.2</v>
      </c>
      <c r="BV8" s="1">
        <v>9.8000000000000007</v>
      </c>
      <c r="BX8" s="1">
        <v>28000</v>
      </c>
    </row>
    <row r="9" spans="1:98" x14ac:dyDescent="0.25">
      <c r="A9" s="1" t="s">
        <v>532</v>
      </c>
      <c r="B9" s="1" t="s">
        <v>27</v>
      </c>
      <c r="C9" s="1" t="s">
        <v>7</v>
      </c>
      <c r="D9" s="1" t="s">
        <v>26</v>
      </c>
      <c r="E9" s="1" t="s">
        <v>28</v>
      </c>
      <c r="F9" s="1">
        <v>0.80467200000000005</v>
      </c>
      <c r="G9" s="1" t="s">
        <v>21</v>
      </c>
      <c r="H9" s="1" t="s">
        <v>22</v>
      </c>
      <c r="I9" s="2">
        <v>42227.635416666664</v>
      </c>
      <c r="O9" s="1">
        <v>1400</v>
      </c>
      <c r="Z9" s="1">
        <v>30000</v>
      </c>
      <c r="AB9" s="1">
        <v>27000</v>
      </c>
      <c r="AE9" s="1">
        <v>20</v>
      </c>
      <c r="AG9" s="1">
        <v>5.0999999999999996</v>
      </c>
      <c r="AH9" s="1">
        <v>67</v>
      </c>
      <c r="AJ9" s="1">
        <v>110</v>
      </c>
      <c r="AK9" s="1">
        <v>6700</v>
      </c>
      <c r="AL9" s="1">
        <v>32</v>
      </c>
      <c r="AO9" s="1">
        <v>57</v>
      </c>
      <c r="AP9" s="1">
        <v>0.73</v>
      </c>
      <c r="AT9" s="1">
        <v>9.1999999999999993</v>
      </c>
      <c r="AV9" s="1">
        <v>23000</v>
      </c>
      <c r="BB9" s="1">
        <v>26000</v>
      </c>
      <c r="BD9" s="1">
        <v>27000</v>
      </c>
      <c r="BG9" s="1">
        <v>36</v>
      </c>
      <c r="BI9" s="1">
        <v>5.0999999999999996</v>
      </c>
      <c r="BJ9" s="1">
        <v>74</v>
      </c>
      <c r="BL9" s="1">
        <v>99</v>
      </c>
      <c r="BM9" s="1">
        <v>5500</v>
      </c>
      <c r="BN9" s="1">
        <v>46</v>
      </c>
      <c r="BQ9" s="1">
        <v>53</v>
      </c>
      <c r="BR9" s="1">
        <v>1</v>
      </c>
      <c r="BV9" s="1">
        <v>7.9</v>
      </c>
      <c r="BX9" s="1">
        <v>22000</v>
      </c>
    </row>
    <row r="10" spans="1:98" x14ac:dyDescent="0.25">
      <c r="A10" s="1" t="s">
        <v>534</v>
      </c>
      <c r="B10" s="1" t="s">
        <v>40</v>
      </c>
      <c r="C10" s="1" t="s">
        <v>7</v>
      </c>
      <c r="D10" s="1" t="s">
        <v>39</v>
      </c>
      <c r="E10" s="1">
        <v>9458</v>
      </c>
      <c r="F10" s="1">
        <v>0.82076544000000007</v>
      </c>
      <c r="G10" s="1" t="s">
        <v>29</v>
      </c>
      <c r="H10" s="1" t="s">
        <v>30</v>
      </c>
      <c r="I10" s="2">
        <v>42227.645833333336</v>
      </c>
      <c r="O10" s="1">
        <v>600</v>
      </c>
      <c r="Z10" s="1">
        <v>2500</v>
      </c>
      <c r="AB10" s="1">
        <v>11000</v>
      </c>
      <c r="AE10" s="1">
        <v>0.77</v>
      </c>
      <c r="AG10" s="1">
        <v>1.4</v>
      </c>
      <c r="AH10" s="1">
        <v>13</v>
      </c>
      <c r="AJ10" s="1">
        <v>31</v>
      </c>
      <c r="AK10" s="1">
        <v>99</v>
      </c>
      <c r="AL10" s="1">
        <v>21</v>
      </c>
      <c r="AO10" s="1">
        <v>18</v>
      </c>
      <c r="AP10" s="1">
        <v>0.16</v>
      </c>
      <c r="AT10" s="1">
        <v>0.11</v>
      </c>
      <c r="AV10" s="1">
        <v>6000</v>
      </c>
      <c r="BB10" s="1">
        <v>2800</v>
      </c>
      <c r="BD10" s="1">
        <v>12000</v>
      </c>
      <c r="BG10" s="1">
        <v>1.6</v>
      </c>
      <c r="BI10" s="1">
        <v>1.4</v>
      </c>
      <c r="BJ10" s="1">
        <v>14</v>
      </c>
      <c r="BL10" s="1">
        <v>34</v>
      </c>
      <c r="BM10" s="1">
        <v>120</v>
      </c>
      <c r="BN10" s="1">
        <v>29</v>
      </c>
      <c r="BQ10" s="1">
        <v>18</v>
      </c>
      <c r="BR10" s="1" t="s">
        <v>41</v>
      </c>
      <c r="BV10" s="1" t="s">
        <v>42</v>
      </c>
      <c r="BX10" s="1">
        <v>6100</v>
      </c>
    </row>
    <row r="11" spans="1:98" x14ac:dyDescent="0.25">
      <c r="A11" s="1" t="s">
        <v>533</v>
      </c>
      <c r="B11" s="1" t="s">
        <v>37</v>
      </c>
      <c r="C11" s="1" t="s">
        <v>7</v>
      </c>
      <c r="D11" s="1" t="s">
        <v>36</v>
      </c>
      <c r="E11" s="1" t="s">
        <v>38</v>
      </c>
      <c r="F11" s="1">
        <v>0.82076544000000007</v>
      </c>
      <c r="G11" s="1" t="s">
        <v>29</v>
      </c>
      <c r="H11" s="1" t="s">
        <v>30</v>
      </c>
      <c r="I11" s="2">
        <v>42227.637499999997</v>
      </c>
      <c r="O11" s="1">
        <v>1400</v>
      </c>
      <c r="Z11" s="1">
        <v>20000</v>
      </c>
      <c r="AB11" s="1">
        <v>28000</v>
      </c>
      <c r="AE11" s="1">
        <v>13</v>
      </c>
      <c r="AG11" s="1">
        <v>3.6</v>
      </c>
      <c r="AH11" s="1">
        <v>76</v>
      </c>
      <c r="AJ11" s="1">
        <v>100</v>
      </c>
      <c r="AK11" s="1">
        <v>5100</v>
      </c>
      <c r="AL11" s="1">
        <v>17</v>
      </c>
      <c r="AO11" s="1">
        <v>55</v>
      </c>
      <c r="AP11" s="1">
        <v>0.56000000000000005</v>
      </c>
      <c r="AT11" s="1">
        <v>6.8</v>
      </c>
      <c r="AV11" s="1">
        <v>23000</v>
      </c>
      <c r="BB11" s="1">
        <v>22000</v>
      </c>
      <c r="BD11" s="1">
        <v>31000</v>
      </c>
      <c r="BG11" s="1">
        <v>23</v>
      </c>
      <c r="BI11" s="1">
        <v>3.6</v>
      </c>
      <c r="BJ11" s="1">
        <v>83</v>
      </c>
      <c r="BL11" s="1">
        <v>110</v>
      </c>
      <c r="BM11" s="1">
        <v>5100</v>
      </c>
      <c r="BN11" s="1">
        <v>42</v>
      </c>
      <c r="BQ11" s="1">
        <v>57</v>
      </c>
      <c r="BR11" s="1">
        <v>0.84</v>
      </c>
      <c r="BV11" s="1">
        <v>6.8</v>
      </c>
      <c r="BX11" s="1">
        <v>25000</v>
      </c>
    </row>
    <row r="12" spans="1:98" x14ac:dyDescent="0.25">
      <c r="A12" s="1" t="s">
        <v>535</v>
      </c>
      <c r="B12" s="1" t="s">
        <v>44</v>
      </c>
      <c r="C12" s="1" t="s">
        <v>10</v>
      </c>
      <c r="D12" s="1" t="s">
        <v>11</v>
      </c>
      <c r="E12" s="1" t="s">
        <v>45</v>
      </c>
      <c r="F12" s="1">
        <v>0.86904576000000011</v>
      </c>
      <c r="G12" s="1" t="s">
        <v>21</v>
      </c>
      <c r="H12" s="1" t="s">
        <v>30</v>
      </c>
      <c r="I12" s="2">
        <v>42231.447916666664</v>
      </c>
      <c r="K12" s="1">
        <v>3.19</v>
      </c>
      <c r="O12" s="1">
        <v>1400</v>
      </c>
      <c r="P12" s="1" t="s">
        <v>14</v>
      </c>
      <c r="Q12" s="1">
        <v>1.2</v>
      </c>
      <c r="T12" s="1">
        <v>8.9</v>
      </c>
      <c r="V12" s="1">
        <v>350000</v>
      </c>
      <c r="W12" s="1">
        <v>26000</v>
      </c>
      <c r="X12" s="1">
        <v>52000</v>
      </c>
      <c r="Y12" s="1">
        <v>2200</v>
      </c>
      <c r="Z12" s="1">
        <v>28000</v>
      </c>
      <c r="AA12" s="1">
        <v>96000</v>
      </c>
      <c r="AB12" s="1">
        <v>31000</v>
      </c>
      <c r="AD12" s="1">
        <v>1.5</v>
      </c>
      <c r="AE12" s="1">
        <v>16</v>
      </c>
      <c r="AF12" s="1">
        <v>8.5</v>
      </c>
      <c r="AG12" s="1">
        <v>9</v>
      </c>
      <c r="AH12" s="1">
        <v>80</v>
      </c>
      <c r="AI12" s="1">
        <v>3.3</v>
      </c>
      <c r="AJ12" s="1">
        <v>100</v>
      </c>
      <c r="AK12" s="1">
        <v>3900</v>
      </c>
      <c r="AL12" s="1">
        <v>24</v>
      </c>
      <c r="AM12" s="1" t="s">
        <v>15</v>
      </c>
      <c r="AN12" s="1">
        <v>1.4</v>
      </c>
      <c r="AO12" s="1">
        <v>68</v>
      </c>
      <c r="AP12" s="1">
        <v>3.8</v>
      </c>
      <c r="AQ12" s="1" t="s">
        <v>17</v>
      </c>
      <c r="AS12" s="1">
        <v>0.23</v>
      </c>
      <c r="AU12" s="1">
        <v>14</v>
      </c>
      <c r="AV12" s="1">
        <v>18000</v>
      </c>
      <c r="AX12" s="1">
        <v>360000</v>
      </c>
      <c r="AY12" s="1">
        <v>28000</v>
      </c>
      <c r="AZ12" s="1">
        <v>54000</v>
      </c>
      <c r="BA12" s="1">
        <v>2200</v>
      </c>
      <c r="BB12" s="1">
        <v>26000</v>
      </c>
      <c r="BC12" s="1">
        <v>70000</v>
      </c>
      <c r="BD12" s="1">
        <v>32000</v>
      </c>
      <c r="BF12" s="1" t="s">
        <v>41</v>
      </c>
      <c r="BG12" s="1">
        <v>1.2</v>
      </c>
      <c r="BH12" s="1">
        <v>9</v>
      </c>
      <c r="BI12" s="1">
        <v>8.6</v>
      </c>
      <c r="BJ12" s="1">
        <v>84</v>
      </c>
      <c r="BK12" s="1" t="s">
        <v>46</v>
      </c>
      <c r="BL12" s="1">
        <v>100</v>
      </c>
      <c r="BM12" s="1">
        <v>3800</v>
      </c>
      <c r="BN12" s="1">
        <v>11</v>
      </c>
      <c r="BO12" s="1" t="s">
        <v>15</v>
      </c>
      <c r="BP12" s="1" t="s">
        <v>47</v>
      </c>
      <c r="BQ12" s="1">
        <v>70</v>
      </c>
      <c r="BR12" s="1">
        <v>3.2</v>
      </c>
      <c r="BS12" s="1" t="s">
        <v>17</v>
      </c>
      <c r="BU12" s="1">
        <v>0.23</v>
      </c>
      <c r="BW12" s="1" t="s">
        <v>48</v>
      </c>
      <c r="BX12" s="1">
        <v>18000</v>
      </c>
      <c r="CJ12" s="1">
        <v>2.5000000000000001E-2</v>
      </c>
      <c r="CQ12" s="1">
        <v>1000</v>
      </c>
    </row>
    <row r="13" spans="1:98" x14ac:dyDescent="0.25">
      <c r="A13" s="1" t="s">
        <v>399</v>
      </c>
      <c r="B13" s="1" t="s">
        <v>57</v>
      </c>
      <c r="C13" s="1" t="s">
        <v>10</v>
      </c>
      <c r="D13" s="1" t="s">
        <v>11</v>
      </c>
      <c r="E13" s="1" t="s">
        <v>49</v>
      </c>
      <c r="F13" s="1">
        <v>12.536789760000001</v>
      </c>
      <c r="G13" s="1" t="s">
        <v>21</v>
      </c>
      <c r="H13" s="1" t="s">
        <v>30</v>
      </c>
      <c r="I13" s="2">
        <v>42233.5</v>
      </c>
      <c r="K13" s="1">
        <v>3.375</v>
      </c>
      <c r="O13" s="1">
        <v>560</v>
      </c>
      <c r="P13" s="1">
        <v>5</v>
      </c>
      <c r="Q13" s="1">
        <v>0.28999999999999998</v>
      </c>
      <c r="T13" s="1">
        <v>2.1</v>
      </c>
      <c r="V13" s="1">
        <v>170000</v>
      </c>
      <c r="W13" s="1">
        <v>10000</v>
      </c>
      <c r="X13" s="1">
        <v>4100</v>
      </c>
      <c r="Y13" s="1">
        <v>1750</v>
      </c>
      <c r="Z13" s="1">
        <v>7600</v>
      </c>
      <c r="AA13" s="1">
        <v>7950</v>
      </c>
      <c r="AB13" s="1">
        <v>6050</v>
      </c>
      <c r="AD13" s="1">
        <v>0.4</v>
      </c>
      <c r="AE13" s="1">
        <v>1.4</v>
      </c>
      <c r="AF13" s="1">
        <v>15</v>
      </c>
      <c r="AG13" s="1">
        <v>1.85</v>
      </c>
      <c r="AH13" s="1">
        <v>9.0500000000000007</v>
      </c>
      <c r="AI13" s="1">
        <v>1</v>
      </c>
      <c r="AJ13" s="1">
        <v>30.5</v>
      </c>
      <c r="AK13" s="1">
        <v>460</v>
      </c>
      <c r="AL13" s="1">
        <v>16</v>
      </c>
      <c r="AM13" s="1">
        <v>0.08</v>
      </c>
      <c r="AN13" s="1">
        <v>0.45</v>
      </c>
      <c r="AO13" s="1">
        <v>20</v>
      </c>
      <c r="AP13" s="1">
        <v>0.57999999999999996</v>
      </c>
      <c r="AQ13" s="1">
        <v>0.1</v>
      </c>
      <c r="AS13" s="1">
        <v>0.16499999999999998</v>
      </c>
      <c r="AU13" s="1">
        <v>0.375</v>
      </c>
      <c r="AV13" s="1">
        <v>3250</v>
      </c>
      <c r="AX13" s="1">
        <v>180000</v>
      </c>
      <c r="AY13" s="1">
        <v>10000</v>
      </c>
      <c r="AZ13" s="1">
        <v>4450</v>
      </c>
      <c r="BA13" s="1">
        <v>1800</v>
      </c>
      <c r="BB13" s="1">
        <v>7750</v>
      </c>
      <c r="BC13" s="1">
        <v>14000</v>
      </c>
      <c r="BD13" s="1">
        <v>5900</v>
      </c>
      <c r="BF13" s="1">
        <v>0.4</v>
      </c>
      <c r="BG13" s="1">
        <v>5.25</v>
      </c>
      <c r="BH13" s="1">
        <v>15</v>
      </c>
      <c r="BI13" s="1">
        <v>1.7</v>
      </c>
      <c r="BJ13" s="1">
        <v>9.75</v>
      </c>
      <c r="BK13" s="1">
        <v>1</v>
      </c>
      <c r="BL13" s="1">
        <v>27</v>
      </c>
      <c r="BM13" s="1">
        <v>405</v>
      </c>
      <c r="BN13" s="1">
        <v>25</v>
      </c>
      <c r="BO13" s="1">
        <v>0.08</v>
      </c>
      <c r="BP13" s="1">
        <v>0.51</v>
      </c>
      <c r="BQ13" s="1">
        <v>19</v>
      </c>
      <c r="BR13" s="1">
        <v>0.57999999999999996</v>
      </c>
      <c r="BS13" s="1">
        <v>0.1</v>
      </c>
      <c r="BU13" s="1">
        <v>0.19</v>
      </c>
      <c r="BW13" s="1">
        <v>3.05</v>
      </c>
      <c r="BX13" s="1">
        <v>3050</v>
      </c>
      <c r="CJ13" s="1">
        <v>3.85E-2</v>
      </c>
      <c r="CQ13" s="1">
        <v>495</v>
      </c>
    </row>
    <row r="14" spans="1:98" x14ac:dyDescent="0.25">
      <c r="A14" s="1" t="s">
        <v>536</v>
      </c>
      <c r="B14" s="1" t="s">
        <v>55</v>
      </c>
      <c r="C14" s="1" t="s">
        <v>10</v>
      </c>
      <c r="D14" s="1" t="s">
        <v>11</v>
      </c>
      <c r="E14" s="1" t="s">
        <v>49</v>
      </c>
      <c r="F14" s="1">
        <v>12.536789760000001</v>
      </c>
      <c r="G14" s="1" t="s">
        <v>21</v>
      </c>
      <c r="H14" s="1" t="s">
        <v>30</v>
      </c>
      <c r="I14" s="2">
        <v>42232.53125</v>
      </c>
      <c r="K14" s="1">
        <v>3.39</v>
      </c>
      <c r="O14" s="1">
        <v>560</v>
      </c>
      <c r="P14" s="1" t="s">
        <v>14</v>
      </c>
      <c r="Q14" s="1">
        <v>0.27</v>
      </c>
      <c r="T14" s="1">
        <v>2.1</v>
      </c>
      <c r="V14" s="1">
        <v>170000</v>
      </c>
      <c r="W14" s="1">
        <v>10000</v>
      </c>
      <c r="X14" s="1">
        <v>4100</v>
      </c>
      <c r="Y14" s="1">
        <v>1800</v>
      </c>
      <c r="Z14" s="1">
        <v>7800</v>
      </c>
      <c r="AA14" s="1">
        <v>8100</v>
      </c>
      <c r="AB14" s="1">
        <v>6000</v>
      </c>
      <c r="AD14" s="1" t="s">
        <v>41</v>
      </c>
      <c r="AE14" s="1">
        <v>1</v>
      </c>
      <c r="AF14" s="1">
        <v>15</v>
      </c>
      <c r="AG14" s="1">
        <v>1.9</v>
      </c>
      <c r="AH14" s="1">
        <v>8.9</v>
      </c>
      <c r="AI14" s="1" t="s">
        <v>46</v>
      </c>
      <c r="AJ14" s="1">
        <v>30</v>
      </c>
      <c r="AK14" s="1">
        <v>460</v>
      </c>
      <c r="AL14" s="1">
        <v>17</v>
      </c>
      <c r="AM14" s="1" t="s">
        <v>15</v>
      </c>
      <c r="AN14" s="1" t="s">
        <v>47</v>
      </c>
      <c r="AO14" s="1">
        <v>20</v>
      </c>
      <c r="AP14" s="1" t="s">
        <v>56</v>
      </c>
      <c r="AQ14" s="1" t="s">
        <v>17</v>
      </c>
      <c r="AS14" s="1">
        <v>0.14000000000000001</v>
      </c>
      <c r="AU14" s="1">
        <v>0.52</v>
      </c>
      <c r="AV14" s="1">
        <v>3100</v>
      </c>
      <c r="AX14" s="1">
        <v>170000</v>
      </c>
      <c r="AY14" s="1">
        <v>9800</v>
      </c>
      <c r="AZ14" s="1">
        <v>4300</v>
      </c>
      <c r="BA14" s="1">
        <v>1700</v>
      </c>
      <c r="BB14" s="1">
        <v>7300</v>
      </c>
      <c r="BC14" s="1">
        <v>12000</v>
      </c>
      <c r="BD14" s="1">
        <v>5600</v>
      </c>
      <c r="BF14" s="1" t="s">
        <v>41</v>
      </c>
      <c r="BG14" s="1">
        <v>4.8</v>
      </c>
      <c r="BH14" s="1">
        <v>15</v>
      </c>
      <c r="BI14" s="1">
        <v>1.6</v>
      </c>
      <c r="BJ14" s="1">
        <v>9.4</v>
      </c>
      <c r="BK14" s="1" t="s">
        <v>46</v>
      </c>
      <c r="BL14" s="1">
        <v>26</v>
      </c>
      <c r="BM14" s="1">
        <v>390</v>
      </c>
      <c r="BN14" s="1">
        <v>24</v>
      </c>
      <c r="BO14" s="1" t="s">
        <v>15</v>
      </c>
      <c r="BP14" s="1" t="s">
        <v>47</v>
      </c>
      <c r="BQ14" s="1">
        <v>19</v>
      </c>
      <c r="BR14" s="1" t="s">
        <v>56</v>
      </c>
      <c r="BS14" s="1" t="s">
        <v>17</v>
      </c>
      <c r="BU14" s="1">
        <v>0.17</v>
      </c>
      <c r="BW14" s="1">
        <v>2.8</v>
      </c>
      <c r="BX14" s="1">
        <v>2900</v>
      </c>
      <c r="CJ14" s="1">
        <v>5.8999999999999997E-2</v>
      </c>
      <c r="CQ14" s="1">
        <v>470</v>
      </c>
    </row>
    <row r="15" spans="1:98" x14ac:dyDescent="0.25">
      <c r="A15" s="1" t="s">
        <v>402</v>
      </c>
      <c r="B15" s="1" t="s">
        <v>79</v>
      </c>
      <c r="C15" s="1" t="s">
        <v>7</v>
      </c>
      <c r="D15" s="1" t="s">
        <v>62</v>
      </c>
      <c r="E15" s="1" t="s">
        <v>61</v>
      </c>
      <c r="F15" s="1">
        <v>13.775984640000003</v>
      </c>
      <c r="G15" s="1" t="s">
        <v>21</v>
      </c>
      <c r="H15" s="1" t="s">
        <v>30</v>
      </c>
      <c r="I15" s="2">
        <v>42528.5</v>
      </c>
      <c r="J15" s="1">
        <v>7.9050000000000002</v>
      </c>
      <c r="K15" s="1">
        <v>5.27</v>
      </c>
      <c r="L15" s="1">
        <v>235.2</v>
      </c>
      <c r="M15" s="1">
        <v>8.6999999999999993</v>
      </c>
      <c r="O15" s="1">
        <v>110</v>
      </c>
      <c r="P15" s="1" t="s">
        <v>14</v>
      </c>
      <c r="Q15" s="1" t="s">
        <v>18</v>
      </c>
      <c r="S15" s="1">
        <f t="shared" ref="S15:S61" si="0">CA15+CB15</f>
        <v>0.24</v>
      </c>
      <c r="V15" s="1">
        <v>31000</v>
      </c>
      <c r="W15" s="1">
        <v>2600</v>
      </c>
      <c r="X15" s="1">
        <v>1700</v>
      </c>
      <c r="Y15" s="1">
        <v>600</v>
      </c>
      <c r="Z15" s="1">
        <v>390</v>
      </c>
      <c r="AA15" s="1">
        <v>2050</v>
      </c>
      <c r="AB15" s="1">
        <v>835</v>
      </c>
      <c r="AE15" s="1">
        <v>0.25</v>
      </c>
      <c r="AH15" s="1">
        <v>2.4500000000000002</v>
      </c>
      <c r="AI15" s="1" t="s">
        <v>64</v>
      </c>
      <c r="AJ15" s="1">
        <v>5.0999999999999996</v>
      </c>
      <c r="AK15" s="1">
        <v>56</v>
      </c>
      <c r="AL15" s="1">
        <v>1.125</v>
      </c>
      <c r="AN15" s="1" t="s">
        <v>72</v>
      </c>
      <c r="AO15" s="1">
        <v>2.85</v>
      </c>
      <c r="AP15" s="1" t="s">
        <v>52</v>
      </c>
      <c r="AQ15" s="1" t="s">
        <v>75</v>
      </c>
      <c r="AT15" s="1" t="s">
        <v>82</v>
      </c>
      <c r="AV15" s="1">
        <v>740</v>
      </c>
      <c r="BB15" s="1">
        <v>3100</v>
      </c>
      <c r="BC15" s="1">
        <v>13500</v>
      </c>
      <c r="BD15" s="1">
        <v>1200</v>
      </c>
      <c r="BG15" s="1">
        <v>6.2</v>
      </c>
      <c r="BJ15" s="1">
        <v>3</v>
      </c>
      <c r="BL15" s="1">
        <v>7.3</v>
      </c>
      <c r="BM15" s="1">
        <v>120</v>
      </c>
      <c r="BN15" s="1">
        <v>59</v>
      </c>
      <c r="BP15" s="1" t="s">
        <v>73</v>
      </c>
      <c r="BQ15" s="1" t="s">
        <v>81</v>
      </c>
      <c r="BR15" s="1" t="s">
        <v>64</v>
      </c>
      <c r="BV15" s="1" t="s">
        <v>77</v>
      </c>
      <c r="BX15" s="1">
        <v>870</v>
      </c>
      <c r="CB15" s="1">
        <v>0.24</v>
      </c>
      <c r="CG15" s="1" t="s">
        <v>80</v>
      </c>
      <c r="CH15" s="1">
        <v>8.5000000000000006E-2</v>
      </c>
      <c r="CK15" s="1">
        <v>0.13100000000000001</v>
      </c>
      <c r="CO15" s="1">
        <v>62.93</v>
      </c>
      <c r="CQ15" s="1">
        <v>100</v>
      </c>
    </row>
    <row r="16" spans="1:98" x14ac:dyDescent="0.25">
      <c r="A16" s="1" t="s">
        <v>540</v>
      </c>
      <c r="B16" s="1" t="s">
        <v>71</v>
      </c>
      <c r="C16" s="1" t="s">
        <v>7</v>
      </c>
      <c r="D16" s="1" t="s">
        <v>62</v>
      </c>
      <c r="E16" s="1" t="s">
        <v>61</v>
      </c>
      <c r="F16" s="1">
        <v>13.775984640000003</v>
      </c>
      <c r="G16" s="1" t="s">
        <v>21</v>
      </c>
      <c r="H16" s="1" t="s">
        <v>30</v>
      </c>
      <c r="I16" s="2">
        <v>42465.520833333336</v>
      </c>
      <c r="J16" s="1">
        <v>6.02</v>
      </c>
      <c r="K16" s="1">
        <v>3.1</v>
      </c>
      <c r="L16" s="1">
        <v>813.9</v>
      </c>
      <c r="M16" s="1">
        <v>8.8000000000000007</v>
      </c>
      <c r="O16" s="1">
        <v>420</v>
      </c>
      <c r="P16" s="1" t="s">
        <v>14</v>
      </c>
      <c r="S16" s="1">
        <f t="shared" si="0"/>
        <v>6.9000000000000006E-2</v>
      </c>
      <c r="V16" s="1">
        <v>120000</v>
      </c>
      <c r="W16" s="1">
        <v>7500</v>
      </c>
      <c r="X16" s="1">
        <v>3200</v>
      </c>
      <c r="Y16" s="1">
        <v>1300</v>
      </c>
      <c r="Z16" s="1">
        <v>4800</v>
      </c>
      <c r="AA16" s="1">
        <v>8200</v>
      </c>
      <c r="AB16" s="1">
        <v>3300</v>
      </c>
      <c r="AE16" s="1">
        <v>0.35</v>
      </c>
      <c r="AH16" s="1">
        <v>3.2</v>
      </c>
      <c r="AI16" s="1">
        <v>1.6</v>
      </c>
      <c r="AK16" s="1">
        <v>51</v>
      </c>
      <c r="AL16" s="1">
        <v>9.4</v>
      </c>
      <c r="AN16" s="1" t="s">
        <v>72</v>
      </c>
      <c r="AO16" s="1">
        <v>9.8000000000000007</v>
      </c>
      <c r="AP16" s="1" t="s">
        <v>52</v>
      </c>
      <c r="AQ16" s="1" t="s">
        <v>75</v>
      </c>
      <c r="AT16" s="1">
        <v>0.14000000000000001</v>
      </c>
      <c r="AV16" s="1">
        <v>1500</v>
      </c>
      <c r="BC16" s="1">
        <v>13000</v>
      </c>
      <c r="BG16" s="1">
        <v>5.3</v>
      </c>
      <c r="BP16" s="1" t="s">
        <v>73</v>
      </c>
      <c r="CB16" s="1">
        <v>6.9000000000000006E-2</v>
      </c>
      <c r="CG16" s="1">
        <v>2.5000000000000001E-2</v>
      </c>
      <c r="CH16" s="1">
        <v>4.3999999999999997E-2</v>
      </c>
      <c r="CK16" s="1" t="s">
        <v>74</v>
      </c>
      <c r="CQ16" s="1">
        <v>350</v>
      </c>
    </row>
    <row r="17" spans="1:95" x14ac:dyDescent="0.25">
      <c r="A17" s="1" t="s">
        <v>541</v>
      </c>
      <c r="B17" s="1" t="s">
        <v>76</v>
      </c>
      <c r="C17" s="1" t="s">
        <v>7</v>
      </c>
      <c r="D17" s="1" t="s">
        <v>62</v>
      </c>
      <c r="E17" s="1" t="s">
        <v>61</v>
      </c>
      <c r="F17" s="1">
        <v>13.775984640000003</v>
      </c>
      <c r="G17" s="1" t="s">
        <v>21</v>
      </c>
      <c r="H17" s="1" t="s">
        <v>30</v>
      </c>
      <c r="I17" s="2">
        <v>42479.479166666664</v>
      </c>
      <c r="J17" s="1">
        <v>4.55</v>
      </c>
      <c r="K17" s="1">
        <v>3.8</v>
      </c>
      <c r="L17" s="1">
        <v>813.9</v>
      </c>
      <c r="M17" s="1">
        <v>9.1999999999999993</v>
      </c>
      <c r="O17" s="1">
        <v>440</v>
      </c>
      <c r="P17" s="1" t="s">
        <v>14</v>
      </c>
      <c r="S17" s="1">
        <f t="shared" si="0"/>
        <v>0.16</v>
      </c>
      <c r="V17" s="1">
        <v>110000</v>
      </c>
      <c r="W17" s="1">
        <v>7200</v>
      </c>
      <c r="X17" s="1">
        <v>3100</v>
      </c>
      <c r="Y17" s="1">
        <v>1200</v>
      </c>
      <c r="Z17" s="1">
        <v>4600</v>
      </c>
      <c r="AA17" s="1">
        <v>13000</v>
      </c>
      <c r="AB17" s="1">
        <v>3200</v>
      </c>
      <c r="AE17" s="1">
        <v>1</v>
      </c>
      <c r="AH17" s="1">
        <v>3.8</v>
      </c>
      <c r="AI17" s="1" t="s">
        <v>64</v>
      </c>
      <c r="AK17" s="1">
        <v>49</v>
      </c>
      <c r="AL17" s="1">
        <v>7.2</v>
      </c>
      <c r="AN17" s="1" t="s">
        <v>72</v>
      </c>
      <c r="AO17" s="1">
        <v>11</v>
      </c>
      <c r="AP17" s="1" t="s">
        <v>52</v>
      </c>
      <c r="AQ17" s="1" t="s">
        <v>75</v>
      </c>
      <c r="AT17" s="1">
        <v>0.15</v>
      </c>
      <c r="AV17" s="1">
        <v>1400</v>
      </c>
      <c r="BC17" s="1">
        <v>16000</v>
      </c>
      <c r="BG17" s="1">
        <v>5.8</v>
      </c>
      <c r="BP17" s="1" t="s">
        <v>73</v>
      </c>
      <c r="CB17" s="1">
        <v>0.16</v>
      </c>
      <c r="CG17" s="1">
        <v>2.8000000000000001E-2</v>
      </c>
      <c r="CH17" s="1">
        <v>0.05</v>
      </c>
      <c r="CK17" s="1" t="s">
        <v>74</v>
      </c>
      <c r="CQ17" s="1">
        <v>360</v>
      </c>
    </row>
    <row r="18" spans="1:95" x14ac:dyDescent="0.25">
      <c r="A18" s="1" t="s">
        <v>539</v>
      </c>
      <c r="B18" s="1" t="s">
        <v>68</v>
      </c>
      <c r="C18" s="1" t="s">
        <v>7</v>
      </c>
      <c r="D18" s="1" t="s">
        <v>62</v>
      </c>
      <c r="E18" s="1" t="s">
        <v>61</v>
      </c>
      <c r="F18" s="1">
        <v>13.775984640000003</v>
      </c>
      <c r="G18" s="1" t="s">
        <v>21</v>
      </c>
      <c r="H18" s="1" t="s">
        <v>30</v>
      </c>
      <c r="I18" s="2">
        <v>42423.989583333336</v>
      </c>
      <c r="J18" s="1">
        <v>2.67</v>
      </c>
      <c r="K18" s="1">
        <v>3.3</v>
      </c>
      <c r="L18" s="1">
        <v>1152.5</v>
      </c>
      <c r="M18" s="1">
        <v>9.5</v>
      </c>
      <c r="O18" s="1">
        <v>650</v>
      </c>
      <c r="P18" s="1" t="s">
        <v>14</v>
      </c>
      <c r="S18" s="1">
        <f t="shared" si="0"/>
        <v>6.3E-2</v>
      </c>
      <c r="V18" s="1">
        <v>170000</v>
      </c>
      <c r="W18" s="1">
        <v>10000</v>
      </c>
      <c r="X18" s="1">
        <v>4100</v>
      </c>
      <c r="Y18" s="1">
        <v>1700</v>
      </c>
      <c r="Z18" s="1">
        <v>6400</v>
      </c>
      <c r="AA18" s="1">
        <v>8700</v>
      </c>
      <c r="AB18" s="1">
        <v>4600</v>
      </c>
      <c r="AE18" s="1">
        <v>0.81</v>
      </c>
      <c r="AH18" s="1">
        <v>4.5999999999999996</v>
      </c>
      <c r="AI18" s="1">
        <v>2.4</v>
      </c>
      <c r="AK18" s="1">
        <v>39</v>
      </c>
      <c r="AL18" s="1">
        <v>9</v>
      </c>
      <c r="AN18" s="1" t="s">
        <v>69</v>
      </c>
      <c r="AO18" s="1">
        <v>15</v>
      </c>
      <c r="AP18" s="1" t="s">
        <v>70</v>
      </c>
      <c r="AQ18" s="1" t="s">
        <v>59</v>
      </c>
      <c r="AT18" s="1">
        <v>0.19</v>
      </c>
      <c r="AV18" s="1">
        <v>1900</v>
      </c>
      <c r="BC18" s="1">
        <v>14000</v>
      </c>
      <c r="BG18" s="1">
        <v>7.6</v>
      </c>
      <c r="BP18" s="1" t="s">
        <v>69</v>
      </c>
      <c r="CB18" s="1">
        <v>6.3E-2</v>
      </c>
      <c r="CG18" s="1">
        <v>3.3000000000000002E-2</v>
      </c>
      <c r="CH18" s="1">
        <v>3.1E-2</v>
      </c>
      <c r="CK18" s="1">
        <v>0.09</v>
      </c>
      <c r="CQ18" s="1">
        <v>510</v>
      </c>
    </row>
    <row r="19" spans="1:95" x14ac:dyDescent="0.25">
      <c r="A19" s="1" t="s">
        <v>537</v>
      </c>
      <c r="B19" s="1" t="s">
        <v>63</v>
      </c>
      <c r="C19" s="1" t="s">
        <v>7</v>
      </c>
      <c r="D19" s="1" t="s">
        <v>62</v>
      </c>
      <c r="E19" s="1" t="s">
        <v>61</v>
      </c>
      <c r="F19" s="1">
        <v>13.775984640000003</v>
      </c>
      <c r="G19" s="1" t="s">
        <v>21</v>
      </c>
      <c r="H19" s="1" t="s">
        <v>30</v>
      </c>
      <c r="I19" s="2">
        <v>42290.541666666664</v>
      </c>
      <c r="J19" s="1">
        <v>9.0399999999999991</v>
      </c>
      <c r="K19" s="1">
        <v>3.5</v>
      </c>
      <c r="L19" s="1">
        <v>1173</v>
      </c>
      <c r="M19" s="1">
        <v>8.5</v>
      </c>
      <c r="O19" s="1">
        <v>670</v>
      </c>
      <c r="P19" s="1" t="s">
        <v>14</v>
      </c>
      <c r="S19" s="1">
        <f t="shared" si="0"/>
        <v>0.13</v>
      </c>
      <c r="V19" s="1">
        <v>170000</v>
      </c>
      <c r="W19" s="1">
        <v>10000</v>
      </c>
      <c r="X19" s="1">
        <v>4300</v>
      </c>
      <c r="Y19" s="1">
        <v>1800</v>
      </c>
      <c r="Z19" s="1">
        <v>6500</v>
      </c>
      <c r="AA19" s="1">
        <v>6800</v>
      </c>
      <c r="AB19" s="1">
        <v>6100</v>
      </c>
      <c r="AE19" s="1">
        <v>0.33</v>
      </c>
      <c r="AH19" s="1">
        <v>9</v>
      </c>
      <c r="AI19" s="1">
        <v>2.7</v>
      </c>
      <c r="AK19" s="1">
        <v>320</v>
      </c>
      <c r="AL19" s="1">
        <v>9.1</v>
      </c>
      <c r="AN19" s="1" t="s">
        <v>64</v>
      </c>
      <c r="AO19" s="1">
        <v>16</v>
      </c>
      <c r="AP19" s="1">
        <v>0.18</v>
      </c>
      <c r="AQ19" s="1" t="s">
        <v>31</v>
      </c>
      <c r="AT19" s="1">
        <v>0.61</v>
      </c>
      <c r="AV19" s="1">
        <v>3300</v>
      </c>
      <c r="BC19" s="1">
        <v>14000</v>
      </c>
      <c r="BG19" s="1">
        <v>0.36</v>
      </c>
      <c r="BP19" s="1" t="s">
        <v>64</v>
      </c>
      <c r="CB19" s="1">
        <v>0.13</v>
      </c>
      <c r="CG19" s="1">
        <v>3.2000000000000001E-2</v>
      </c>
      <c r="CH19" s="1">
        <v>6.5000000000000002E-2</v>
      </c>
      <c r="CK19" s="1" t="s">
        <v>65</v>
      </c>
      <c r="CQ19" s="1">
        <v>510</v>
      </c>
    </row>
    <row r="20" spans="1:95" x14ac:dyDescent="0.25">
      <c r="A20" s="1" t="s">
        <v>538</v>
      </c>
      <c r="B20" s="1" t="s">
        <v>66</v>
      </c>
      <c r="C20" s="1" t="s">
        <v>7</v>
      </c>
      <c r="D20" s="1" t="s">
        <v>62</v>
      </c>
      <c r="E20" s="1" t="s">
        <v>61</v>
      </c>
      <c r="F20" s="1">
        <v>13.775984640000003</v>
      </c>
      <c r="G20" s="1" t="s">
        <v>21</v>
      </c>
      <c r="H20" s="1" t="s">
        <v>30</v>
      </c>
      <c r="I20" s="2">
        <v>42339.520833333336</v>
      </c>
      <c r="J20" s="1">
        <v>-0.02</v>
      </c>
      <c r="K20" s="1">
        <v>3.8</v>
      </c>
      <c r="L20" s="1">
        <v>1155.5999999999999</v>
      </c>
      <c r="M20" s="1">
        <v>10.4</v>
      </c>
      <c r="O20" s="1">
        <v>740</v>
      </c>
      <c r="P20" s="1" t="s">
        <v>14</v>
      </c>
      <c r="S20" s="1">
        <f t="shared" si="0"/>
        <v>0.14000000000000001</v>
      </c>
      <c r="V20" s="1">
        <v>180000</v>
      </c>
      <c r="W20" s="1">
        <v>11000</v>
      </c>
      <c r="X20" s="1">
        <v>4500</v>
      </c>
      <c r="Y20" s="1">
        <v>1900</v>
      </c>
      <c r="Z20" s="1">
        <v>6300</v>
      </c>
      <c r="AA20" s="1">
        <v>11000</v>
      </c>
      <c r="AB20" s="1">
        <v>5400</v>
      </c>
      <c r="AE20" s="1">
        <v>1.7</v>
      </c>
      <c r="AH20" s="1">
        <v>5.4</v>
      </c>
      <c r="AI20" s="1">
        <v>3</v>
      </c>
      <c r="AK20" s="1">
        <v>150</v>
      </c>
      <c r="AL20" s="1">
        <v>6.9</v>
      </c>
      <c r="AN20" s="1" t="s">
        <v>64</v>
      </c>
      <c r="AO20" s="1">
        <v>15</v>
      </c>
      <c r="AP20" s="1">
        <v>0.14000000000000001</v>
      </c>
      <c r="AQ20" s="1" t="s">
        <v>31</v>
      </c>
      <c r="AT20" s="1">
        <v>0.34</v>
      </c>
      <c r="AV20" s="1">
        <v>2300</v>
      </c>
      <c r="BC20" s="1">
        <v>19000</v>
      </c>
      <c r="BG20" s="1">
        <v>7.9</v>
      </c>
      <c r="BP20" s="1" t="s">
        <v>64</v>
      </c>
      <c r="CB20" s="1">
        <v>0.14000000000000001</v>
      </c>
      <c r="CG20" s="1">
        <v>3.2000000000000001E-2</v>
      </c>
      <c r="CH20" s="1" t="s">
        <v>67</v>
      </c>
      <c r="CK20" s="1" t="s">
        <v>65</v>
      </c>
      <c r="CQ20" s="1">
        <v>520</v>
      </c>
    </row>
    <row r="21" spans="1:95" x14ac:dyDescent="0.25">
      <c r="A21" s="1" t="s">
        <v>542</v>
      </c>
      <c r="B21" s="1" t="s">
        <v>92</v>
      </c>
      <c r="C21" s="1" t="s">
        <v>10</v>
      </c>
      <c r="D21" s="1" t="s">
        <v>11</v>
      </c>
      <c r="E21" s="1" t="s">
        <v>83</v>
      </c>
      <c r="F21" s="1">
        <v>13.904732160000002</v>
      </c>
      <c r="G21" s="1" t="s">
        <v>29</v>
      </c>
      <c r="H21" s="1" t="s">
        <v>84</v>
      </c>
      <c r="I21" s="2">
        <v>42232.541666666664</v>
      </c>
      <c r="K21" s="1">
        <v>7.66</v>
      </c>
      <c r="O21" s="1">
        <v>88</v>
      </c>
      <c r="P21" s="1">
        <v>32</v>
      </c>
      <c r="Q21" s="1">
        <v>0.47</v>
      </c>
      <c r="T21" s="1">
        <v>0.45</v>
      </c>
      <c r="V21" s="1">
        <v>46000</v>
      </c>
      <c r="W21" s="1">
        <v>2800</v>
      </c>
      <c r="X21" s="1">
        <v>1800</v>
      </c>
      <c r="Y21" s="1">
        <v>620</v>
      </c>
      <c r="Z21" s="1">
        <v>56</v>
      </c>
      <c r="AA21" s="1" t="s">
        <v>93</v>
      </c>
      <c r="AB21" s="1">
        <v>830</v>
      </c>
      <c r="AD21" s="1" t="s">
        <v>41</v>
      </c>
      <c r="AE21" s="1">
        <v>0.46</v>
      </c>
      <c r="AF21" s="1">
        <v>24</v>
      </c>
      <c r="AG21" s="1" t="s">
        <v>59</v>
      </c>
      <c r="AH21" s="1">
        <v>0.83</v>
      </c>
      <c r="AI21" s="1" t="s">
        <v>46</v>
      </c>
      <c r="AJ21" s="1">
        <v>0.78</v>
      </c>
      <c r="AK21" s="1">
        <v>2.6</v>
      </c>
      <c r="AL21" s="1">
        <v>6.0999999999999999E-2</v>
      </c>
      <c r="AM21" s="1" t="s">
        <v>15</v>
      </c>
      <c r="AN21" s="1">
        <v>1.7</v>
      </c>
      <c r="AO21" s="1">
        <v>1.7</v>
      </c>
      <c r="AP21" s="1" t="s">
        <v>56</v>
      </c>
      <c r="AQ21" s="1" t="s">
        <v>17</v>
      </c>
      <c r="AS21" s="1" t="s">
        <v>17</v>
      </c>
      <c r="AU21" s="1">
        <v>0.53</v>
      </c>
      <c r="AV21" s="1">
        <v>210</v>
      </c>
      <c r="AX21" s="1">
        <v>48000</v>
      </c>
      <c r="AY21" s="1">
        <v>2800</v>
      </c>
      <c r="AZ21" s="1">
        <v>1900</v>
      </c>
      <c r="BA21" s="1">
        <v>570</v>
      </c>
      <c r="BB21" s="1">
        <v>82</v>
      </c>
      <c r="BC21" s="1">
        <v>120</v>
      </c>
      <c r="BD21" s="1">
        <v>780</v>
      </c>
      <c r="BF21" s="1" t="s">
        <v>41</v>
      </c>
      <c r="BG21" s="1" t="s">
        <v>58</v>
      </c>
      <c r="BH21" s="1">
        <v>23</v>
      </c>
      <c r="BI21" s="1" t="s">
        <v>59</v>
      </c>
      <c r="BJ21" s="1">
        <v>0.92</v>
      </c>
      <c r="BK21" s="1" t="s">
        <v>46</v>
      </c>
      <c r="BL21" s="1">
        <v>0.4</v>
      </c>
      <c r="BM21" s="1">
        <v>4.7</v>
      </c>
      <c r="BN21" s="1">
        <v>1.6</v>
      </c>
      <c r="BO21" s="1" t="s">
        <v>15</v>
      </c>
      <c r="BP21" s="1">
        <v>1.7</v>
      </c>
      <c r="BQ21" s="1">
        <v>0.96</v>
      </c>
      <c r="BR21" s="1">
        <v>1.1000000000000001</v>
      </c>
      <c r="BS21" s="1" t="s">
        <v>17</v>
      </c>
      <c r="BU21" s="1" t="s">
        <v>17</v>
      </c>
      <c r="BW21" s="1" t="s">
        <v>48</v>
      </c>
      <c r="BX21" s="1">
        <v>230</v>
      </c>
      <c r="CJ21" s="1">
        <v>5.8000000000000003E-2</v>
      </c>
      <c r="CQ21" s="1">
        <v>130</v>
      </c>
    </row>
    <row r="22" spans="1:95" x14ac:dyDescent="0.25">
      <c r="A22" s="1" t="s">
        <v>398</v>
      </c>
      <c r="B22" s="1" t="s">
        <v>89</v>
      </c>
      <c r="C22" s="1" t="s">
        <v>7</v>
      </c>
      <c r="D22" s="1" t="s">
        <v>91</v>
      </c>
      <c r="E22" s="1">
        <v>9488</v>
      </c>
      <c r="F22" s="1">
        <v>13.904732160000002</v>
      </c>
      <c r="G22" s="1" t="s">
        <v>29</v>
      </c>
      <c r="H22" s="1" t="s">
        <v>84</v>
      </c>
      <c r="I22" s="2">
        <v>42227.681944444441</v>
      </c>
      <c r="O22" s="1">
        <v>91</v>
      </c>
      <c r="Z22" s="1">
        <v>85</v>
      </c>
      <c r="AB22" s="1">
        <v>840</v>
      </c>
      <c r="AE22" s="1">
        <v>0.18</v>
      </c>
      <c r="AG22" s="1" t="s">
        <v>17</v>
      </c>
      <c r="AH22" s="1">
        <v>0.79</v>
      </c>
      <c r="AJ22" s="1" t="s">
        <v>46</v>
      </c>
      <c r="AK22" s="1">
        <v>4.4000000000000004</v>
      </c>
      <c r="AL22" s="1">
        <v>1.6</v>
      </c>
      <c r="AO22" s="1" t="s">
        <v>9</v>
      </c>
      <c r="AP22" s="1">
        <v>0.25</v>
      </c>
      <c r="AT22" s="1">
        <v>0.23</v>
      </c>
      <c r="AV22" s="1">
        <v>240</v>
      </c>
      <c r="BB22" s="1">
        <v>73</v>
      </c>
      <c r="BD22" s="1">
        <v>840</v>
      </c>
      <c r="BG22" s="1">
        <v>0.15</v>
      </c>
      <c r="BI22" s="1" t="s">
        <v>17</v>
      </c>
      <c r="BJ22" s="1">
        <v>0.75</v>
      </c>
      <c r="BL22" s="1" t="s">
        <v>46</v>
      </c>
      <c r="BM22" s="1">
        <v>4</v>
      </c>
      <c r="BN22" s="1">
        <v>1.3</v>
      </c>
      <c r="BQ22" s="1">
        <v>4</v>
      </c>
      <c r="BR22" s="1">
        <v>0.27</v>
      </c>
      <c r="BV22" s="1">
        <v>0.21</v>
      </c>
      <c r="BX22" s="1">
        <v>220</v>
      </c>
    </row>
    <row r="23" spans="1:95" x14ac:dyDescent="0.25">
      <c r="A23" s="1" t="s">
        <v>543</v>
      </c>
      <c r="B23" s="1" t="s">
        <v>94</v>
      </c>
      <c r="C23" s="1" t="s">
        <v>10</v>
      </c>
      <c r="D23" s="1" t="s">
        <v>11</v>
      </c>
      <c r="E23" s="1" t="s">
        <v>83</v>
      </c>
      <c r="F23" s="1">
        <v>13.904732160000002</v>
      </c>
      <c r="G23" s="1" t="s">
        <v>29</v>
      </c>
      <c r="H23" s="1" t="s">
        <v>84</v>
      </c>
      <c r="I23" s="2">
        <v>42233.489583333336</v>
      </c>
      <c r="K23" s="1">
        <v>7.71</v>
      </c>
      <c r="O23" s="1">
        <v>93</v>
      </c>
      <c r="P23" s="1">
        <v>30</v>
      </c>
      <c r="Q23" s="1">
        <v>0.48</v>
      </c>
      <c r="T23" s="1">
        <v>0.44</v>
      </c>
      <c r="V23" s="1">
        <v>46000</v>
      </c>
      <c r="W23" s="1">
        <v>2800</v>
      </c>
      <c r="X23" s="1">
        <v>2000</v>
      </c>
      <c r="Y23" s="1">
        <v>620</v>
      </c>
      <c r="Z23" s="1">
        <v>50</v>
      </c>
      <c r="AA23" s="1" t="s">
        <v>93</v>
      </c>
      <c r="AB23" s="1">
        <v>840</v>
      </c>
      <c r="AD23" s="1" t="s">
        <v>41</v>
      </c>
      <c r="AE23" s="1">
        <v>0.56000000000000005</v>
      </c>
      <c r="AF23" s="1">
        <v>23</v>
      </c>
      <c r="AG23" s="1" t="s">
        <v>59</v>
      </c>
      <c r="AH23" s="1">
        <v>0.89</v>
      </c>
      <c r="AI23" s="1" t="s">
        <v>46</v>
      </c>
      <c r="AJ23" s="1">
        <v>0.76</v>
      </c>
      <c r="AK23" s="1">
        <v>2.6</v>
      </c>
      <c r="AL23" s="1">
        <v>7.6999999999999999E-2</v>
      </c>
      <c r="AM23" s="1" t="s">
        <v>15</v>
      </c>
      <c r="AN23" s="1">
        <v>1.7</v>
      </c>
      <c r="AO23" s="1">
        <v>1.4</v>
      </c>
      <c r="AP23" s="1" t="s">
        <v>56</v>
      </c>
      <c r="AQ23" s="1" t="s">
        <v>17</v>
      </c>
      <c r="AS23" s="1" t="s">
        <v>17</v>
      </c>
      <c r="AU23" s="1">
        <v>0.34</v>
      </c>
      <c r="AV23" s="1">
        <v>250</v>
      </c>
      <c r="AX23" s="1">
        <v>49000</v>
      </c>
      <c r="AY23" s="1">
        <v>2800</v>
      </c>
      <c r="AZ23" s="1">
        <v>2000</v>
      </c>
      <c r="BA23" s="1">
        <v>570</v>
      </c>
      <c r="BB23" s="1">
        <v>80</v>
      </c>
      <c r="BC23" s="1">
        <v>120</v>
      </c>
      <c r="BD23" s="1">
        <v>790</v>
      </c>
      <c r="BF23" s="1" t="s">
        <v>41</v>
      </c>
      <c r="BG23" s="1" t="s">
        <v>58</v>
      </c>
      <c r="BH23" s="1">
        <v>22</v>
      </c>
      <c r="BI23" s="1" t="s">
        <v>59</v>
      </c>
      <c r="BJ23" s="1">
        <v>0.96</v>
      </c>
      <c r="BK23" s="1" t="s">
        <v>46</v>
      </c>
      <c r="BL23" s="1">
        <v>0.4</v>
      </c>
      <c r="BM23" s="1">
        <v>4.7</v>
      </c>
      <c r="BN23" s="1">
        <v>1.6</v>
      </c>
      <c r="BO23" s="1" t="s">
        <v>15</v>
      </c>
      <c r="BP23" s="1">
        <v>1.7</v>
      </c>
      <c r="BQ23" s="1">
        <v>0.93</v>
      </c>
      <c r="BR23" s="1" t="s">
        <v>56</v>
      </c>
      <c r="BS23" s="1" t="s">
        <v>17</v>
      </c>
      <c r="BU23" s="1" t="s">
        <v>17</v>
      </c>
      <c r="BW23" s="1" t="s">
        <v>48</v>
      </c>
      <c r="BX23" s="1">
        <v>240</v>
      </c>
      <c r="CJ23" s="1">
        <v>6.2E-2</v>
      </c>
      <c r="CQ23" s="1">
        <v>130</v>
      </c>
    </row>
    <row r="24" spans="1:95" x14ac:dyDescent="0.25">
      <c r="A24" s="1" t="s">
        <v>400</v>
      </c>
      <c r="B24" s="1" t="s">
        <v>109</v>
      </c>
      <c r="C24" s="1" t="s">
        <v>7</v>
      </c>
      <c r="D24" s="1" t="s">
        <v>100</v>
      </c>
      <c r="E24" s="1">
        <v>82</v>
      </c>
      <c r="F24" s="1">
        <v>15.56235648</v>
      </c>
      <c r="G24" s="1" t="s">
        <v>21</v>
      </c>
      <c r="H24" s="1" t="s">
        <v>84</v>
      </c>
      <c r="I24" s="2">
        <v>42528.458333333336</v>
      </c>
      <c r="J24" s="1">
        <v>6.3049999999999997</v>
      </c>
      <c r="K24" s="1">
        <v>7.18</v>
      </c>
      <c r="L24" s="1">
        <v>142.80000000000001</v>
      </c>
      <c r="M24" s="1">
        <v>9.1</v>
      </c>
      <c r="O24" s="1">
        <v>47</v>
      </c>
      <c r="P24" s="1">
        <v>16</v>
      </c>
      <c r="Q24" s="1">
        <v>0.82</v>
      </c>
      <c r="S24" s="1">
        <f t="shared" si="0"/>
        <v>6.6000000000000003E-2</v>
      </c>
      <c r="V24" s="1">
        <v>21000</v>
      </c>
      <c r="W24" s="1">
        <v>1800</v>
      </c>
      <c r="X24" s="1">
        <v>1300</v>
      </c>
      <c r="Y24" s="1">
        <v>460</v>
      </c>
      <c r="Z24" s="1">
        <v>72.5</v>
      </c>
      <c r="AA24" s="1">
        <v>240</v>
      </c>
      <c r="AB24" s="1">
        <v>295</v>
      </c>
      <c r="AE24" s="1">
        <v>0.14000000000000001</v>
      </c>
      <c r="AH24" s="1">
        <v>0.64</v>
      </c>
      <c r="AI24" s="1" t="s">
        <v>64</v>
      </c>
      <c r="AJ24" s="1">
        <v>1</v>
      </c>
      <c r="AK24" s="1">
        <v>5.6999999999999993</v>
      </c>
      <c r="AL24" s="1">
        <v>0.72</v>
      </c>
      <c r="AN24" s="1" t="s">
        <v>72</v>
      </c>
      <c r="AO24" s="1" t="s">
        <v>64</v>
      </c>
      <c r="AP24" s="1" t="s">
        <v>52</v>
      </c>
      <c r="AQ24" s="1" t="s">
        <v>75</v>
      </c>
      <c r="AT24" s="1">
        <v>6.0999999999999999E-2</v>
      </c>
      <c r="AV24" s="1">
        <v>175</v>
      </c>
      <c r="BB24" s="1">
        <v>1100</v>
      </c>
      <c r="BC24" s="1">
        <v>3150</v>
      </c>
      <c r="BD24" s="1">
        <v>490</v>
      </c>
      <c r="BG24" s="1">
        <v>2.4</v>
      </c>
      <c r="BJ24" s="1">
        <v>1</v>
      </c>
      <c r="BL24" s="1" t="s">
        <v>78</v>
      </c>
      <c r="BM24" s="1">
        <v>41</v>
      </c>
      <c r="BN24" s="1">
        <v>32</v>
      </c>
      <c r="BP24" s="1" t="s">
        <v>73</v>
      </c>
      <c r="BQ24" s="1" t="s">
        <v>81</v>
      </c>
      <c r="BR24" s="1" t="s">
        <v>64</v>
      </c>
      <c r="BV24" s="1">
        <v>0.24</v>
      </c>
      <c r="BX24" s="1">
        <v>300</v>
      </c>
      <c r="CB24" s="1">
        <v>6.6000000000000003E-2</v>
      </c>
      <c r="CG24" s="1" t="s">
        <v>80</v>
      </c>
      <c r="CH24" s="1">
        <v>0.13</v>
      </c>
      <c r="CK24" s="1">
        <v>0.20300000000000001</v>
      </c>
      <c r="CO24" s="1">
        <v>21.3</v>
      </c>
      <c r="CQ24" s="1">
        <v>71</v>
      </c>
    </row>
    <row r="25" spans="1:95" x14ac:dyDescent="0.25">
      <c r="A25" s="1" t="s">
        <v>548</v>
      </c>
      <c r="B25" s="1" t="s">
        <v>107</v>
      </c>
      <c r="C25" s="1" t="s">
        <v>7</v>
      </c>
      <c r="D25" s="1" t="s">
        <v>100</v>
      </c>
      <c r="E25" s="1">
        <v>82</v>
      </c>
      <c r="F25" s="1">
        <v>15.56235648</v>
      </c>
      <c r="G25" s="1" t="s">
        <v>21</v>
      </c>
      <c r="H25" s="1" t="s">
        <v>84</v>
      </c>
      <c r="I25" s="2">
        <v>42479.427083333336</v>
      </c>
      <c r="J25" s="1">
        <v>1.39</v>
      </c>
      <c r="K25" s="1">
        <v>7</v>
      </c>
      <c r="L25" s="1">
        <v>419</v>
      </c>
      <c r="M25" s="1">
        <v>10</v>
      </c>
      <c r="O25" s="1">
        <v>190</v>
      </c>
      <c r="P25" s="1">
        <v>8.1</v>
      </c>
      <c r="Q25" s="1">
        <v>2.2999999999999998</v>
      </c>
      <c r="S25" s="1">
        <f t="shared" si="0"/>
        <v>2.8000000000000001E-2</v>
      </c>
      <c r="V25" s="1">
        <v>62000</v>
      </c>
      <c r="W25" s="1">
        <v>4500</v>
      </c>
      <c r="X25" s="1">
        <v>2900</v>
      </c>
      <c r="Y25" s="1">
        <v>830</v>
      </c>
      <c r="Z25" s="1">
        <v>27</v>
      </c>
      <c r="AA25" s="1">
        <v>2500</v>
      </c>
      <c r="AB25" s="1">
        <v>1400</v>
      </c>
      <c r="AE25" s="1">
        <v>0.35</v>
      </c>
      <c r="AH25" s="1">
        <v>1.5</v>
      </c>
      <c r="AI25" s="1" t="s">
        <v>64</v>
      </c>
      <c r="AK25" s="1">
        <v>3.3</v>
      </c>
      <c r="AL25" s="1" t="s">
        <v>108</v>
      </c>
      <c r="AN25" s="1" t="s">
        <v>72</v>
      </c>
      <c r="AO25" s="1">
        <v>2.8</v>
      </c>
      <c r="AP25" s="1" t="s">
        <v>52</v>
      </c>
      <c r="AQ25" s="1" t="s">
        <v>75</v>
      </c>
      <c r="AT25" s="1">
        <v>7.0000000000000007E-2</v>
      </c>
      <c r="AV25" s="1">
        <v>540</v>
      </c>
      <c r="BC25" s="1">
        <v>5000</v>
      </c>
      <c r="BG25" s="1">
        <v>1.7</v>
      </c>
      <c r="BP25" s="1" t="s">
        <v>73</v>
      </c>
      <c r="CB25" s="1">
        <v>2.8000000000000001E-2</v>
      </c>
      <c r="CG25" s="1">
        <v>3.3000000000000002E-2</v>
      </c>
      <c r="CH25" s="1">
        <v>0.13</v>
      </c>
      <c r="CK25" s="1">
        <v>0.14899999999999999</v>
      </c>
      <c r="CQ25" s="1">
        <v>180</v>
      </c>
    </row>
    <row r="26" spans="1:95" x14ac:dyDescent="0.25">
      <c r="A26" s="1" t="s">
        <v>547</v>
      </c>
      <c r="B26" s="1" t="s">
        <v>106</v>
      </c>
      <c r="C26" s="1" t="s">
        <v>7</v>
      </c>
      <c r="D26" s="1" t="s">
        <v>100</v>
      </c>
      <c r="E26" s="1">
        <v>82</v>
      </c>
      <c r="F26" s="1">
        <v>15.56235648</v>
      </c>
      <c r="G26" s="1" t="s">
        <v>21</v>
      </c>
      <c r="H26" s="1" t="s">
        <v>84</v>
      </c>
      <c r="I26" s="2">
        <v>42465.479166666664</v>
      </c>
      <c r="J26" s="1">
        <v>3.62</v>
      </c>
      <c r="K26" s="1">
        <v>6.6</v>
      </c>
      <c r="L26" s="1">
        <v>465.2</v>
      </c>
      <c r="M26" s="1">
        <v>9.3000000000000007</v>
      </c>
      <c r="O26" s="1">
        <v>220</v>
      </c>
      <c r="P26" s="1">
        <v>6.4</v>
      </c>
      <c r="Q26" s="1">
        <v>3.3</v>
      </c>
      <c r="S26" s="1">
        <f t="shared" si="0"/>
        <v>2.9000000000000001E-2</v>
      </c>
      <c r="V26" s="1">
        <v>69000</v>
      </c>
      <c r="W26" s="1">
        <v>5000</v>
      </c>
      <c r="X26" s="1">
        <v>3400</v>
      </c>
      <c r="Y26" s="1">
        <v>940</v>
      </c>
      <c r="Z26" s="1">
        <v>130</v>
      </c>
      <c r="AA26" s="1">
        <v>2200</v>
      </c>
      <c r="AB26" s="1">
        <v>1700</v>
      </c>
      <c r="AE26" s="1">
        <v>0.16</v>
      </c>
      <c r="AH26" s="1">
        <v>1.8</v>
      </c>
      <c r="AI26" s="1">
        <v>1.6</v>
      </c>
      <c r="AK26" s="1">
        <v>6</v>
      </c>
      <c r="AL26" s="1">
        <v>7.9000000000000001E-2</v>
      </c>
      <c r="AN26" s="1" t="s">
        <v>72</v>
      </c>
      <c r="AO26" s="1">
        <v>3.5</v>
      </c>
      <c r="AP26" s="1" t="s">
        <v>52</v>
      </c>
      <c r="AQ26" s="1" t="s">
        <v>75</v>
      </c>
      <c r="AT26" s="1">
        <v>8.3000000000000004E-2</v>
      </c>
      <c r="AV26" s="1">
        <v>640</v>
      </c>
      <c r="BC26" s="1">
        <v>4600</v>
      </c>
      <c r="BG26" s="1">
        <v>1.5</v>
      </c>
      <c r="BP26" s="1" t="s">
        <v>72</v>
      </c>
      <c r="CB26" s="1">
        <v>2.9000000000000001E-2</v>
      </c>
      <c r="CG26" s="1">
        <v>5.0999999999999997E-2</v>
      </c>
      <c r="CH26" s="1">
        <v>0.11</v>
      </c>
      <c r="CK26" s="1">
        <v>0.14099999999999999</v>
      </c>
      <c r="CQ26" s="1">
        <v>200</v>
      </c>
    </row>
    <row r="27" spans="1:95" x14ac:dyDescent="0.25">
      <c r="A27" s="1" t="s">
        <v>544</v>
      </c>
      <c r="B27" s="1" t="s">
        <v>101</v>
      </c>
      <c r="C27" s="1" t="s">
        <v>7</v>
      </c>
      <c r="D27" s="1" t="s">
        <v>100</v>
      </c>
      <c r="E27" s="1">
        <v>82</v>
      </c>
      <c r="F27" s="1">
        <v>15.56235648</v>
      </c>
      <c r="G27" s="1" t="s">
        <v>21</v>
      </c>
      <c r="H27" s="1" t="s">
        <v>84</v>
      </c>
      <c r="I27" s="2">
        <v>42290.447916666664</v>
      </c>
      <c r="J27" s="1">
        <v>4.99</v>
      </c>
      <c r="K27" s="1">
        <v>6.7</v>
      </c>
      <c r="L27" s="1">
        <v>496.7</v>
      </c>
      <c r="M27" s="1">
        <v>9.5</v>
      </c>
      <c r="O27" s="1">
        <v>250</v>
      </c>
      <c r="P27" s="1">
        <v>7.3</v>
      </c>
      <c r="Q27" s="1">
        <v>1.5</v>
      </c>
      <c r="S27" s="1">
        <f t="shared" si="0"/>
        <v>3.5000000000000003E-2</v>
      </c>
      <c r="V27" s="1">
        <v>68000</v>
      </c>
      <c r="W27" s="1">
        <v>5200</v>
      </c>
      <c r="X27" s="1">
        <v>3000</v>
      </c>
      <c r="Y27" s="1">
        <v>810</v>
      </c>
      <c r="Z27" s="1">
        <v>84</v>
      </c>
      <c r="AA27" s="1">
        <v>1400</v>
      </c>
      <c r="AB27" s="1">
        <v>1500</v>
      </c>
      <c r="AE27" s="1">
        <v>0.28000000000000003</v>
      </c>
      <c r="AH27" s="1">
        <v>2</v>
      </c>
      <c r="AI27" s="1" t="s">
        <v>102</v>
      </c>
      <c r="AK27" s="1">
        <v>17</v>
      </c>
      <c r="AL27" s="1" t="s">
        <v>96</v>
      </c>
      <c r="AN27" s="1" t="s">
        <v>64</v>
      </c>
      <c r="AO27" s="1">
        <v>3.2</v>
      </c>
      <c r="AP27" s="1">
        <v>0.24</v>
      </c>
      <c r="AQ27" s="1" t="s">
        <v>31</v>
      </c>
      <c r="AT27" s="1">
        <v>0.12</v>
      </c>
      <c r="AV27" s="1">
        <v>740</v>
      </c>
      <c r="BC27" s="1">
        <v>3200</v>
      </c>
      <c r="BG27" s="1">
        <v>0.4</v>
      </c>
      <c r="BP27" s="1" t="s">
        <v>64</v>
      </c>
      <c r="CB27" s="1">
        <v>3.5000000000000003E-2</v>
      </c>
      <c r="CG27" s="1">
        <v>6.0999999999999999E-2</v>
      </c>
      <c r="CH27" s="1">
        <v>0.12</v>
      </c>
      <c r="CK27" s="1">
        <v>9.9000000000000005E-2</v>
      </c>
      <c r="CQ27" s="1">
        <v>210</v>
      </c>
    </row>
    <row r="28" spans="1:95" x14ac:dyDescent="0.25">
      <c r="A28" s="1" t="s">
        <v>546</v>
      </c>
      <c r="B28" s="1" t="s">
        <v>105</v>
      </c>
      <c r="C28" s="1" t="s">
        <v>7</v>
      </c>
      <c r="D28" s="1" t="s">
        <v>100</v>
      </c>
      <c r="E28" s="1">
        <v>82</v>
      </c>
      <c r="F28" s="1">
        <v>15.56235648</v>
      </c>
      <c r="G28" s="1" t="s">
        <v>21</v>
      </c>
      <c r="H28" s="1" t="s">
        <v>84</v>
      </c>
      <c r="I28" s="2">
        <v>42423.40625</v>
      </c>
      <c r="J28" s="1">
        <v>0.56999999999999995</v>
      </c>
      <c r="K28" s="1">
        <v>5.7</v>
      </c>
      <c r="L28" s="1">
        <v>612.5</v>
      </c>
      <c r="M28" s="1">
        <v>10</v>
      </c>
      <c r="O28" s="1">
        <v>320</v>
      </c>
      <c r="P28" s="1" t="s">
        <v>14</v>
      </c>
      <c r="Q28" s="1">
        <v>5.2</v>
      </c>
      <c r="S28" s="1">
        <f t="shared" si="0"/>
        <v>2.8000000000000001E-2</v>
      </c>
      <c r="V28" s="1">
        <v>93000</v>
      </c>
      <c r="W28" s="1">
        <v>6100</v>
      </c>
      <c r="X28" s="1">
        <v>3600</v>
      </c>
      <c r="Y28" s="1">
        <v>1000</v>
      </c>
      <c r="Z28" s="1">
        <v>840</v>
      </c>
      <c r="AA28" s="1">
        <v>1800</v>
      </c>
      <c r="AB28" s="1">
        <v>2200</v>
      </c>
      <c r="AE28" s="1">
        <v>0.39</v>
      </c>
      <c r="AH28" s="1">
        <v>2</v>
      </c>
      <c r="AI28" s="1">
        <v>0.97</v>
      </c>
      <c r="AK28" s="1">
        <v>9.9</v>
      </c>
      <c r="AL28" s="1">
        <v>0.21</v>
      </c>
      <c r="AN28" s="1" t="s">
        <v>69</v>
      </c>
      <c r="AO28" s="1">
        <v>6</v>
      </c>
      <c r="AP28" s="1">
        <v>0.28999999999999998</v>
      </c>
      <c r="AQ28" s="1" t="s">
        <v>59</v>
      </c>
      <c r="AT28" s="1">
        <v>0.25</v>
      </c>
      <c r="AV28" s="1">
        <v>790</v>
      </c>
      <c r="BC28" s="1">
        <v>5000</v>
      </c>
      <c r="BG28" s="1">
        <v>1.8</v>
      </c>
      <c r="BP28" s="1" t="s">
        <v>69</v>
      </c>
      <c r="CB28" s="1">
        <v>2.8000000000000001E-2</v>
      </c>
      <c r="CG28" s="1">
        <v>7.0000000000000007E-2</v>
      </c>
      <c r="CH28" s="1">
        <v>8.5999999999999993E-2</v>
      </c>
      <c r="CK28" s="1">
        <v>0.157</v>
      </c>
      <c r="CQ28" s="1">
        <v>260</v>
      </c>
    </row>
    <row r="29" spans="1:95" x14ac:dyDescent="0.25">
      <c r="A29" s="1" t="s">
        <v>545</v>
      </c>
      <c r="B29" s="1" t="s">
        <v>103</v>
      </c>
      <c r="C29" s="1" t="s">
        <v>7</v>
      </c>
      <c r="D29" s="1" t="s">
        <v>100</v>
      </c>
      <c r="E29" s="1">
        <v>82</v>
      </c>
      <c r="F29" s="1">
        <v>15.56235648</v>
      </c>
      <c r="G29" s="1" t="s">
        <v>21</v>
      </c>
      <c r="H29" s="1" t="s">
        <v>84</v>
      </c>
      <c r="I29" s="2">
        <v>42339.447916666664</v>
      </c>
      <c r="J29" s="1">
        <v>-0.01</v>
      </c>
      <c r="K29" s="1">
        <v>6.6</v>
      </c>
      <c r="L29" s="1">
        <v>554</v>
      </c>
      <c r="M29" s="1">
        <v>10.7</v>
      </c>
      <c r="O29" s="1">
        <v>350</v>
      </c>
      <c r="P29" s="1">
        <v>6.8</v>
      </c>
      <c r="Q29" s="1">
        <v>3.2</v>
      </c>
      <c r="S29" s="1">
        <f t="shared" si="0"/>
        <v>4.2000000000000003E-2</v>
      </c>
      <c r="V29" s="1">
        <v>100000</v>
      </c>
      <c r="W29" s="1">
        <v>6700</v>
      </c>
      <c r="X29" s="1">
        <v>3900</v>
      </c>
      <c r="Y29" s="1">
        <v>1100</v>
      </c>
      <c r="Z29" s="1">
        <v>260</v>
      </c>
      <c r="AA29" s="1">
        <v>3600</v>
      </c>
      <c r="AB29" s="1">
        <v>2300</v>
      </c>
      <c r="AE29" s="1">
        <v>0.65</v>
      </c>
      <c r="AH29" s="1">
        <v>2.2000000000000002</v>
      </c>
      <c r="AI29" s="1" t="s">
        <v>104</v>
      </c>
      <c r="AK29" s="1">
        <v>19</v>
      </c>
      <c r="AL29" s="1" t="s">
        <v>96</v>
      </c>
      <c r="AN29" s="1" t="s">
        <v>64</v>
      </c>
      <c r="AO29" s="1">
        <v>4</v>
      </c>
      <c r="AP29" s="1">
        <v>0.27</v>
      </c>
      <c r="AQ29" s="1" t="s">
        <v>31</v>
      </c>
      <c r="AT29" s="1">
        <v>0.16</v>
      </c>
      <c r="AV29" s="1">
        <v>940</v>
      </c>
      <c r="BC29" s="1">
        <v>4700</v>
      </c>
      <c r="BG29" s="1">
        <v>1.8</v>
      </c>
      <c r="BP29" s="1" t="s">
        <v>64</v>
      </c>
      <c r="CB29" s="1">
        <v>4.2000000000000003E-2</v>
      </c>
      <c r="CG29" s="1">
        <v>5.5E-2</v>
      </c>
      <c r="CH29" s="1">
        <v>9.6000000000000002E-2</v>
      </c>
      <c r="CK29" s="1">
        <v>0.12</v>
      </c>
      <c r="CQ29" s="1">
        <v>270</v>
      </c>
    </row>
    <row r="30" spans="1:95" x14ac:dyDescent="0.25">
      <c r="A30" s="1" t="s">
        <v>549</v>
      </c>
      <c r="B30" s="1" t="s">
        <v>112</v>
      </c>
      <c r="C30" s="1" t="s">
        <v>10</v>
      </c>
      <c r="D30" s="1" t="s">
        <v>11</v>
      </c>
      <c r="E30" s="1" t="s">
        <v>110</v>
      </c>
      <c r="F30" s="1">
        <v>16.350935040000003</v>
      </c>
      <c r="G30" s="1" t="s">
        <v>21</v>
      </c>
      <c r="H30" s="1" t="s">
        <v>84</v>
      </c>
      <c r="I30" s="2">
        <v>42232.513888888891</v>
      </c>
      <c r="K30" s="1">
        <v>6.9</v>
      </c>
      <c r="O30" s="1">
        <v>160</v>
      </c>
      <c r="P30" s="1">
        <v>7.4</v>
      </c>
      <c r="Q30" s="1">
        <v>0.75</v>
      </c>
      <c r="T30" s="1">
        <v>0.52</v>
      </c>
      <c r="V30" s="1">
        <v>66000</v>
      </c>
      <c r="W30" s="1">
        <v>4600</v>
      </c>
      <c r="X30" s="1">
        <v>2500</v>
      </c>
      <c r="Y30" s="1">
        <v>780</v>
      </c>
      <c r="Z30" s="1">
        <v>35</v>
      </c>
      <c r="AA30" s="1">
        <v>750</v>
      </c>
      <c r="AB30" s="1">
        <v>1200</v>
      </c>
      <c r="AD30" s="1" t="s">
        <v>41</v>
      </c>
      <c r="AE30" s="1">
        <v>0.5</v>
      </c>
      <c r="AF30" s="1">
        <v>25</v>
      </c>
      <c r="AG30" s="1" t="s">
        <v>59</v>
      </c>
      <c r="AH30" s="1">
        <v>1.8</v>
      </c>
      <c r="AI30" s="1" t="s">
        <v>46</v>
      </c>
      <c r="AJ30" s="1">
        <v>5.9</v>
      </c>
      <c r="AK30" s="1">
        <v>18</v>
      </c>
      <c r="AL30" s="1" t="s">
        <v>95</v>
      </c>
      <c r="AM30" s="1" t="s">
        <v>15</v>
      </c>
      <c r="AN30" s="1">
        <v>0.67</v>
      </c>
      <c r="AO30" s="1">
        <v>4.8</v>
      </c>
      <c r="AP30" s="1" t="s">
        <v>56</v>
      </c>
      <c r="AQ30" s="1" t="s">
        <v>17</v>
      </c>
      <c r="AS30" s="1" t="s">
        <v>17</v>
      </c>
      <c r="AU30" s="1">
        <v>0.4</v>
      </c>
      <c r="AV30" s="1">
        <v>580</v>
      </c>
      <c r="AX30" s="1">
        <v>68000</v>
      </c>
      <c r="AY30" s="1">
        <v>4500</v>
      </c>
      <c r="AZ30" s="1">
        <v>2600</v>
      </c>
      <c r="BA30" s="1">
        <v>730</v>
      </c>
      <c r="BB30" s="1">
        <v>1700</v>
      </c>
      <c r="BC30" s="1">
        <v>2500</v>
      </c>
      <c r="BD30" s="1">
        <v>1100</v>
      </c>
      <c r="BF30" s="1" t="s">
        <v>41</v>
      </c>
      <c r="BG30" s="1">
        <v>0.56000000000000005</v>
      </c>
      <c r="BH30" s="1">
        <v>24</v>
      </c>
      <c r="BI30" s="1">
        <v>0.3</v>
      </c>
      <c r="BJ30" s="1">
        <v>2</v>
      </c>
      <c r="BK30" s="1" t="s">
        <v>46</v>
      </c>
      <c r="BL30" s="1">
        <v>5.4</v>
      </c>
      <c r="BM30" s="1">
        <v>58</v>
      </c>
      <c r="BN30" s="1">
        <v>5.2</v>
      </c>
      <c r="BO30" s="1" t="s">
        <v>15</v>
      </c>
      <c r="BP30" s="1">
        <v>0.93</v>
      </c>
      <c r="BQ30" s="1">
        <v>4.2</v>
      </c>
      <c r="BR30" s="1">
        <v>0.83</v>
      </c>
      <c r="BS30" s="1" t="s">
        <v>17</v>
      </c>
      <c r="BU30" s="1" t="s">
        <v>17</v>
      </c>
      <c r="BW30" s="1">
        <v>0.45</v>
      </c>
      <c r="BX30" s="1">
        <v>570</v>
      </c>
      <c r="CJ30" s="1">
        <v>9.6000000000000002E-2</v>
      </c>
      <c r="CQ30" s="1">
        <v>190</v>
      </c>
    </row>
    <row r="31" spans="1:95" x14ac:dyDescent="0.25">
      <c r="A31" s="1" t="s">
        <v>401</v>
      </c>
      <c r="B31" s="1" t="s">
        <v>113</v>
      </c>
      <c r="C31" s="1" t="s">
        <v>10</v>
      </c>
      <c r="D31" s="1" t="s">
        <v>11</v>
      </c>
      <c r="E31" s="1" t="s">
        <v>110</v>
      </c>
      <c r="F31" s="1">
        <v>16.350935040000003</v>
      </c>
      <c r="G31" s="1" t="s">
        <v>21</v>
      </c>
      <c r="H31" s="1" t="s">
        <v>84</v>
      </c>
      <c r="I31" s="2">
        <v>42233.520833333336</v>
      </c>
      <c r="K31" s="1">
        <v>6.8699999999999992</v>
      </c>
      <c r="O31" s="1">
        <v>170</v>
      </c>
      <c r="P31" s="1">
        <v>7.4</v>
      </c>
      <c r="Q31" s="1">
        <v>0.76500000000000001</v>
      </c>
      <c r="T31" s="1">
        <v>0.505</v>
      </c>
      <c r="V31" s="1">
        <v>64500</v>
      </c>
      <c r="W31" s="1">
        <v>4450</v>
      </c>
      <c r="X31" s="1">
        <v>2550</v>
      </c>
      <c r="Y31" s="1">
        <v>755</v>
      </c>
      <c r="Z31" s="1">
        <v>46</v>
      </c>
      <c r="AA31" s="1">
        <v>815</v>
      </c>
      <c r="AB31" s="1">
        <v>1200</v>
      </c>
      <c r="AD31" s="1">
        <v>0.4</v>
      </c>
      <c r="AE31" s="1">
        <v>0.73</v>
      </c>
      <c r="AF31" s="1">
        <v>24</v>
      </c>
      <c r="AG31" s="1">
        <v>0.15</v>
      </c>
      <c r="AH31" s="1">
        <v>1.85</v>
      </c>
      <c r="AI31" s="1">
        <v>1</v>
      </c>
      <c r="AJ31" s="1">
        <v>5.6</v>
      </c>
      <c r="AK31" s="1">
        <v>20</v>
      </c>
      <c r="AL31" s="1">
        <v>7.2999999999999995E-2</v>
      </c>
      <c r="AM31" s="1">
        <v>0.08</v>
      </c>
      <c r="AN31" s="1">
        <v>0.625</v>
      </c>
      <c r="AO31" s="1">
        <v>4.5999999999999996</v>
      </c>
      <c r="AP31" s="1">
        <v>0.6</v>
      </c>
      <c r="AQ31" s="1">
        <v>0.1</v>
      </c>
      <c r="AS31" s="1">
        <v>0.1</v>
      </c>
      <c r="AU31" s="1">
        <v>0.32499999999999996</v>
      </c>
      <c r="AV31" s="1">
        <v>605</v>
      </c>
      <c r="AX31" s="1">
        <v>68000</v>
      </c>
      <c r="AY31" s="1">
        <v>4500</v>
      </c>
      <c r="AZ31" s="1">
        <v>2550</v>
      </c>
      <c r="BA31" s="1">
        <v>730</v>
      </c>
      <c r="BB31" s="1">
        <v>1700</v>
      </c>
      <c r="BC31" s="1">
        <v>2550</v>
      </c>
      <c r="BD31" s="1">
        <v>1150</v>
      </c>
      <c r="BF31" s="1">
        <v>0.4</v>
      </c>
      <c r="BG31" s="1">
        <v>0.71</v>
      </c>
      <c r="BH31" s="1">
        <v>23.5</v>
      </c>
      <c r="BI31" s="1">
        <v>0.31</v>
      </c>
      <c r="BJ31" s="1">
        <v>1.95</v>
      </c>
      <c r="BK31" s="1">
        <v>1</v>
      </c>
      <c r="BL31" s="1">
        <v>5.5500000000000007</v>
      </c>
      <c r="BM31" s="1">
        <v>58</v>
      </c>
      <c r="BN31" s="1">
        <v>5.0500000000000007</v>
      </c>
      <c r="BO31" s="1">
        <v>0.08</v>
      </c>
      <c r="BP31" s="1">
        <v>1.05</v>
      </c>
      <c r="BQ31" s="1">
        <v>4.05</v>
      </c>
      <c r="BR31" s="1">
        <v>0.57999999999999996</v>
      </c>
      <c r="BS31" s="1">
        <v>0.1</v>
      </c>
      <c r="BU31" s="1">
        <v>0.1</v>
      </c>
      <c r="BW31" s="1">
        <v>0.39</v>
      </c>
      <c r="BX31" s="1">
        <v>565</v>
      </c>
      <c r="CJ31" s="1">
        <v>7.1000000000000008E-2</v>
      </c>
      <c r="CQ31" s="1">
        <v>190</v>
      </c>
    </row>
    <row r="32" spans="1:95" x14ac:dyDescent="0.25">
      <c r="A32" s="1" t="s">
        <v>552</v>
      </c>
      <c r="B32" s="1" t="s">
        <v>122</v>
      </c>
      <c r="C32" s="1" t="s">
        <v>7</v>
      </c>
      <c r="D32" s="1" t="s">
        <v>118</v>
      </c>
      <c r="E32" s="1">
        <v>81</v>
      </c>
      <c r="F32" s="1">
        <v>63.504714240000006</v>
      </c>
      <c r="G32" s="1" t="s">
        <v>21</v>
      </c>
      <c r="H32" s="1" t="s">
        <v>115</v>
      </c>
      <c r="I32" s="2">
        <v>42479.354166666664</v>
      </c>
      <c r="J32" s="1">
        <v>1.94</v>
      </c>
      <c r="K32" s="1">
        <v>7.9</v>
      </c>
      <c r="L32" s="1">
        <v>273.3</v>
      </c>
      <c r="M32" s="1">
        <v>11.5</v>
      </c>
      <c r="O32" s="1">
        <v>82</v>
      </c>
      <c r="P32" s="1">
        <v>46</v>
      </c>
      <c r="S32" s="1">
        <f t="shared" si="0"/>
        <v>1.2E-2</v>
      </c>
      <c r="V32" s="1">
        <v>36000</v>
      </c>
      <c r="W32" s="1">
        <v>4800</v>
      </c>
      <c r="X32" s="1">
        <v>2400</v>
      </c>
      <c r="Y32" s="1">
        <v>680</v>
      </c>
      <c r="Z32" s="1" t="s">
        <v>120</v>
      </c>
      <c r="AA32" s="1">
        <v>32</v>
      </c>
      <c r="AB32" s="1">
        <v>360</v>
      </c>
      <c r="AE32" s="1">
        <v>0.16</v>
      </c>
      <c r="AH32" s="1">
        <v>0.3</v>
      </c>
      <c r="AI32" s="1" t="s">
        <v>64</v>
      </c>
      <c r="AK32" s="1" t="s">
        <v>121</v>
      </c>
      <c r="AL32" s="1">
        <v>0.16</v>
      </c>
      <c r="AN32" s="1" t="s">
        <v>72</v>
      </c>
      <c r="AO32" s="1" t="s">
        <v>64</v>
      </c>
      <c r="AP32" s="1" t="s">
        <v>52</v>
      </c>
      <c r="AQ32" s="1" t="s">
        <v>75</v>
      </c>
      <c r="AT32" s="1">
        <v>0.41</v>
      </c>
      <c r="AV32" s="1">
        <v>68</v>
      </c>
      <c r="BC32" s="1">
        <v>1100</v>
      </c>
      <c r="BG32" s="1">
        <v>0.79</v>
      </c>
      <c r="BP32" s="1" t="s">
        <v>73</v>
      </c>
      <c r="CB32" s="1">
        <v>1.2E-2</v>
      </c>
      <c r="CG32" s="1" t="s">
        <v>80</v>
      </c>
      <c r="CH32" s="1">
        <v>0.1</v>
      </c>
      <c r="CK32" s="1">
        <v>0.155</v>
      </c>
      <c r="CQ32" s="1">
        <v>130</v>
      </c>
    </row>
    <row r="33" spans="1:95" x14ac:dyDescent="0.25">
      <c r="A33" s="1" t="s">
        <v>550</v>
      </c>
      <c r="B33" s="1" t="s">
        <v>117</v>
      </c>
      <c r="C33" s="1" t="s">
        <v>7</v>
      </c>
      <c r="D33" s="1" t="s">
        <v>116</v>
      </c>
      <c r="E33" s="1">
        <v>81</v>
      </c>
      <c r="F33" s="1">
        <v>63.504714240000006</v>
      </c>
      <c r="G33" s="1" t="s">
        <v>21</v>
      </c>
      <c r="H33" s="1" t="s">
        <v>115</v>
      </c>
      <c r="I33" s="2">
        <v>42228.611111111109</v>
      </c>
      <c r="J33" s="1">
        <v>15.63</v>
      </c>
      <c r="K33" s="1">
        <v>8.02</v>
      </c>
      <c r="L33" s="1">
        <v>258.5</v>
      </c>
      <c r="M33" s="1">
        <v>8.2899999999999991</v>
      </c>
      <c r="O33" s="1">
        <v>92</v>
      </c>
      <c r="S33" s="1">
        <f t="shared" si="0"/>
        <v>2.1999999999999999E-2</v>
      </c>
      <c r="Z33" s="1">
        <v>48</v>
      </c>
      <c r="AB33" s="1">
        <v>430</v>
      </c>
      <c r="AE33" s="1">
        <v>0.16</v>
      </c>
      <c r="AG33" s="1" t="s">
        <v>17</v>
      </c>
      <c r="AH33" s="1">
        <v>0.48</v>
      </c>
      <c r="AJ33" s="1">
        <v>2.2000000000000002</v>
      </c>
      <c r="AK33" s="1" t="s">
        <v>90</v>
      </c>
      <c r="AL33" s="1">
        <v>0.12</v>
      </c>
      <c r="AO33" s="1" t="s">
        <v>9</v>
      </c>
      <c r="AP33" s="1">
        <v>0.14000000000000001</v>
      </c>
      <c r="AT33" s="1">
        <v>0.32</v>
      </c>
      <c r="AV33" s="1">
        <v>90</v>
      </c>
      <c r="BB33" s="1">
        <v>520</v>
      </c>
      <c r="BD33" s="1">
        <v>470</v>
      </c>
      <c r="BG33" s="1">
        <v>0.21</v>
      </c>
      <c r="BI33" s="1" t="s">
        <v>17</v>
      </c>
      <c r="BJ33" s="1" t="s">
        <v>32</v>
      </c>
      <c r="BL33" s="1">
        <v>2.2999999999999998</v>
      </c>
      <c r="BM33" s="1">
        <v>15</v>
      </c>
      <c r="BN33" s="1">
        <v>1.2</v>
      </c>
      <c r="BQ33" s="1" t="s">
        <v>9</v>
      </c>
      <c r="BR33" s="1" t="s">
        <v>34</v>
      </c>
      <c r="BV33" s="1" t="s">
        <v>42</v>
      </c>
      <c r="BX33" s="1">
        <v>170</v>
      </c>
      <c r="CA33" s="1">
        <v>2.1999999999999999E-2</v>
      </c>
      <c r="CI33" s="1" t="s">
        <v>17</v>
      </c>
      <c r="CJ33" s="1" t="s">
        <v>17</v>
      </c>
    </row>
    <row r="34" spans="1:95" x14ac:dyDescent="0.25">
      <c r="A34" s="1" t="s">
        <v>551</v>
      </c>
      <c r="B34" s="1" t="s">
        <v>119</v>
      </c>
      <c r="C34" s="1" t="s">
        <v>7</v>
      </c>
      <c r="D34" s="1" t="s">
        <v>118</v>
      </c>
      <c r="E34" s="1">
        <v>81</v>
      </c>
      <c r="F34" s="1">
        <v>63.504714240000006</v>
      </c>
      <c r="G34" s="1" t="s">
        <v>21</v>
      </c>
      <c r="H34" s="1" t="s">
        <v>115</v>
      </c>
      <c r="I34" s="2">
        <v>42465.375</v>
      </c>
      <c r="J34" s="1">
        <v>4.5</v>
      </c>
      <c r="K34" s="1">
        <v>7.8</v>
      </c>
      <c r="L34" s="1">
        <v>306.60000000000002</v>
      </c>
      <c r="M34" s="1">
        <v>10.3</v>
      </c>
      <c r="O34" s="1">
        <v>100</v>
      </c>
      <c r="P34" s="1">
        <v>46</v>
      </c>
      <c r="S34" s="1">
        <f t="shared" si="0"/>
        <v>2.3E-2</v>
      </c>
      <c r="V34" s="1">
        <v>45000</v>
      </c>
      <c r="W34" s="1">
        <v>5700</v>
      </c>
      <c r="X34" s="1">
        <v>2900</v>
      </c>
      <c r="Y34" s="1">
        <v>830</v>
      </c>
      <c r="Z34" s="1" t="s">
        <v>120</v>
      </c>
      <c r="AA34" s="1">
        <v>13</v>
      </c>
      <c r="AB34" s="1">
        <v>510</v>
      </c>
      <c r="AE34" s="1">
        <v>0.21</v>
      </c>
      <c r="AH34" s="1">
        <v>0.35</v>
      </c>
      <c r="AI34" s="1" t="s">
        <v>64</v>
      </c>
      <c r="AK34" s="1" t="s">
        <v>121</v>
      </c>
      <c r="AL34" s="1">
        <v>0.11</v>
      </c>
      <c r="AN34" s="1">
        <v>2.1</v>
      </c>
      <c r="AO34" s="1" t="s">
        <v>64</v>
      </c>
      <c r="AP34" s="1" t="s">
        <v>52</v>
      </c>
      <c r="AQ34" s="1" t="s">
        <v>75</v>
      </c>
      <c r="AT34" s="1">
        <v>0.43</v>
      </c>
      <c r="AV34" s="1">
        <v>79</v>
      </c>
      <c r="BC34" s="1">
        <v>3400</v>
      </c>
      <c r="BG34" s="1">
        <v>1.9</v>
      </c>
      <c r="BP34" s="1" t="s">
        <v>73</v>
      </c>
      <c r="CB34" s="1">
        <v>2.3E-2</v>
      </c>
      <c r="CG34" s="1">
        <v>2.1999999999999999E-2</v>
      </c>
      <c r="CH34" s="1">
        <v>9.5000000000000001E-2</v>
      </c>
      <c r="CK34" s="1">
        <v>0.155</v>
      </c>
      <c r="CQ34" s="1">
        <v>150</v>
      </c>
    </row>
    <row r="35" spans="1:95" x14ac:dyDescent="0.25">
      <c r="A35" s="1" t="s">
        <v>553</v>
      </c>
      <c r="B35" s="1" t="s">
        <v>125</v>
      </c>
      <c r="C35" s="1" t="s">
        <v>10</v>
      </c>
      <c r="D35" s="1" t="s">
        <v>11</v>
      </c>
      <c r="E35" s="1" t="s">
        <v>124</v>
      </c>
      <c r="F35" s="1">
        <v>64.019704320000002</v>
      </c>
      <c r="G35" s="1" t="s">
        <v>21</v>
      </c>
      <c r="H35" s="1" t="s">
        <v>115</v>
      </c>
      <c r="I35" s="2">
        <v>42232.465277777781</v>
      </c>
      <c r="K35" s="1">
        <v>7.72</v>
      </c>
      <c r="O35" s="1">
        <v>90</v>
      </c>
      <c r="P35" s="1">
        <v>32</v>
      </c>
      <c r="Q35" s="1">
        <v>0.96</v>
      </c>
      <c r="T35" s="1">
        <v>0.36</v>
      </c>
      <c r="V35" s="1">
        <v>45000</v>
      </c>
      <c r="W35" s="1">
        <v>4800</v>
      </c>
      <c r="X35" s="1">
        <v>2200</v>
      </c>
      <c r="Y35" s="1">
        <v>830</v>
      </c>
      <c r="Z35" s="1">
        <v>49</v>
      </c>
      <c r="AA35" s="1" t="s">
        <v>93</v>
      </c>
      <c r="AB35" s="1">
        <v>440</v>
      </c>
      <c r="AD35" s="1" t="s">
        <v>41</v>
      </c>
      <c r="AE35" s="1">
        <v>0.74</v>
      </c>
      <c r="AF35" s="1">
        <v>34</v>
      </c>
      <c r="AG35" s="1" t="s">
        <v>59</v>
      </c>
      <c r="AH35" s="1">
        <v>0.57999999999999996</v>
      </c>
      <c r="AI35" s="1" t="s">
        <v>46</v>
      </c>
      <c r="AJ35" s="1">
        <v>2.2000000000000002</v>
      </c>
      <c r="AK35" s="1">
        <v>3.3</v>
      </c>
      <c r="AL35" s="1" t="s">
        <v>95</v>
      </c>
      <c r="AM35" s="1" t="s">
        <v>15</v>
      </c>
      <c r="AN35" s="1">
        <v>0.65</v>
      </c>
      <c r="AO35" s="1">
        <v>2.2999999999999998</v>
      </c>
      <c r="AP35" s="1" t="s">
        <v>56</v>
      </c>
      <c r="AQ35" s="1" t="s">
        <v>17</v>
      </c>
      <c r="AS35" s="1" t="s">
        <v>17</v>
      </c>
      <c r="AU35" s="1">
        <v>0.47</v>
      </c>
      <c r="AV35" s="1">
        <v>130</v>
      </c>
      <c r="AX35" s="1">
        <v>47000</v>
      </c>
      <c r="AY35" s="1">
        <v>4800</v>
      </c>
      <c r="AZ35" s="1">
        <v>2200</v>
      </c>
      <c r="BA35" s="1">
        <v>800</v>
      </c>
      <c r="BB35" s="1">
        <v>600</v>
      </c>
      <c r="BC35" s="1">
        <v>810</v>
      </c>
      <c r="BD35" s="1">
        <v>450</v>
      </c>
      <c r="BF35" s="1" t="s">
        <v>41</v>
      </c>
      <c r="BG35" s="1" t="s">
        <v>58</v>
      </c>
      <c r="BH35" s="1">
        <v>34</v>
      </c>
      <c r="BI35" s="1" t="s">
        <v>59</v>
      </c>
      <c r="BJ35" s="1">
        <v>0.78</v>
      </c>
      <c r="BK35" s="1" t="s">
        <v>46</v>
      </c>
      <c r="BL35" s="1">
        <v>2</v>
      </c>
      <c r="BM35" s="1">
        <v>18</v>
      </c>
      <c r="BN35" s="1">
        <v>2.8</v>
      </c>
      <c r="BO35" s="1" t="s">
        <v>15</v>
      </c>
      <c r="BP35" s="1">
        <v>0.66</v>
      </c>
      <c r="BQ35" s="1">
        <v>2</v>
      </c>
      <c r="BR35" s="1" t="s">
        <v>56</v>
      </c>
      <c r="BS35" s="1" t="s">
        <v>17</v>
      </c>
      <c r="BU35" s="1" t="s">
        <v>17</v>
      </c>
      <c r="BW35" s="1" t="s">
        <v>48</v>
      </c>
      <c r="BX35" s="1">
        <v>210</v>
      </c>
      <c r="CJ35" s="1">
        <v>6.7000000000000004E-2</v>
      </c>
      <c r="CQ35" s="1">
        <v>140</v>
      </c>
    </row>
    <row r="36" spans="1:95" x14ac:dyDescent="0.25">
      <c r="A36" s="1" t="s">
        <v>554</v>
      </c>
      <c r="B36" s="1" t="s">
        <v>126</v>
      </c>
      <c r="C36" s="1" t="s">
        <v>10</v>
      </c>
      <c r="D36" s="1" t="s">
        <v>11</v>
      </c>
      <c r="E36" s="1" t="s">
        <v>124</v>
      </c>
      <c r="F36" s="1">
        <v>64.019704320000002</v>
      </c>
      <c r="G36" s="1" t="s">
        <v>21</v>
      </c>
      <c r="H36" s="1" t="s">
        <v>115</v>
      </c>
      <c r="I36" s="2">
        <v>42233.413194444445</v>
      </c>
      <c r="K36" s="1">
        <v>7.74</v>
      </c>
      <c r="O36" s="1">
        <v>96</v>
      </c>
      <c r="P36" s="1">
        <v>32</v>
      </c>
      <c r="Q36" s="1">
        <v>17</v>
      </c>
      <c r="T36" s="1">
        <v>0.36</v>
      </c>
      <c r="V36" s="1">
        <v>45000</v>
      </c>
      <c r="W36" s="1">
        <v>4800</v>
      </c>
      <c r="X36" s="1">
        <v>2200</v>
      </c>
      <c r="Y36" s="1">
        <v>830</v>
      </c>
      <c r="Z36" s="1">
        <v>45</v>
      </c>
      <c r="AA36" s="1" t="s">
        <v>93</v>
      </c>
      <c r="AB36" s="1">
        <v>460</v>
      </c>
      <c r="AD36" s="1" t="s">
        <v>41</v>
      </c>
      <c r="AE36" s="1">
        <v>0.94</v>
      </c>
      <c r="AF36" s="1">
        <v>34</v>
      </c>
      <c r="AG36" s="1" t="s">
        <v>59</v>
      </c>
      <c r="AH36" s="1">
        <v>0.62</v>
      </c>
      <c r="AI36" s="1" t="s">
        <v>46</v>
      </c>
      <c r="AJ36" s="1">
        <v>2.8</v>
      </c>
      <c r="AK36" s="1">
        <v>2.8</v>
      </c>
      <c r="AL36" s="1" t="s">
        <v>95</v>
      </c>
      <c r="AM36" s="1" t="s">
        <v>15</v>
      </c>
      <c r="AN36" s="1">
        <v>0.6</v>
      </c>
      <c r="AO36" s="1">
        <v>2.5</v>
      </c>
      <c r="AP36" s="1" t="s">
        <v>56</v>
      </c>
      <c r="AQ36" s="1" t="s">
        <v>17</v>
      </c>
      <c r="AS36" s="1" t="s">
        <v>17</v>
      </c>
      <c r="AU36" s="1">
        <v>0.37</v>
      </c>
      <c r="AV36" s="1">
        <v>150</v>
      </c>
      <c r="AX36" s="1">
        <v>48000</v>
      </c>
      <c r="AY36" s="1">
        <v>4800</v>
      </c>
      <c r="AZ36" s="1">
        <v>2200</v>
      </c>
      <c r="BA36" s="1">
        <v>810</v>
      </c>
      <c r="BB36" s="1">
        <v>610</v>
      </c>
      <c r="BC36" s="1">
        <v>830</v>
      </c>
      <c r="BD36" s="1">
        <v>450</v>
      </c>
      <c r="BF36" s="1" t="s">
        <v>41</v>
      </c>
      <c r="BG36" s="1" t="s">
        <v>58</v>
      </c>
      <c r="BH36" s="1">
        <v>35</v>
      </c>
      <c r="BI36" s="1" t="s">
        <v>59</v>
      </c>
      <c r="BJ36" s="1">
        <v>0.85</v>
      </c>
      <c r="BK36" s="1" t="s">
        <v>46</v>
      </c>
      <c r="BL36" s="1">
        <v>2</v>
      </c>
      <c r="BM36" s="1">
        <v>19</v>
      </c>
      <c r="BN36" s="1">
        <v>3</v>
      </c>
      <c r="BO36" s="1" t="s">
        <v>15</v>
      </c>
      <c r="BP36" s="1">
        <v>0.68</v>
      </c>
      <c r="BQ36" s="1">
        <v>2.1</v>
      </c>
      <c r="BR36" s="1">
        <v>0.95</v>
      </c>
      <c r="BS36" s="1" t="s">
        <v>17</v>
      </c>
      <c r="BU36" s="1" t="s">
        <v>17</v>
      </c>
      <c r="BW36" s="1" t="s">
        <v>48</v>
      </c>
      <c r="BX36" s="1">
        <v>220</v>
      </c>
      <c r="CJ36" s="1">
        <v>4.2999999999999997E-2</v>
      </c>
      <c r="CQ36" s="1">
        <v>140</v>
      </c>
    </row>
    <row r="37" spans="1:95" x14ac:dyDescent="0.25">
      <c r="A37" s="1" t="s">
        <v>555</v>
      </c>
      <c r="B37" s="1" t="s">
        <v>130</v>
      </c>
      <c r="C37" s="1" t="s">
        <v>7</v>
      </c>
      <c r="D37" s="1" t="s">
        <v>129</v>
      </c>
      <c r="E37" s="1">
        <v>9438</v>
      </c>
      <c r="F37" s="1">
        <v>65.194525440000007</v>
      </c>
      <c r="G37" s="1" t="s">
        <v>21</v>
      </c>
      <c r="H37" s="1" t="s">
        <v>115</v>
      </c>
      <c r="I37" s="2">
        <v>42228.499305555553</v>
      </c>
      <c r="J37" s="1">
        <v>14.82</v>
      </c>
      <c r="K37" s="1">
        <v>7.37</v>
      </c>
      <c r="L37" s="1">
        <v>267.7</v>
      </c>
      <c r="M37" s="1">
        <v>8.2899999999999991</v>
      </c>
      <c r="O37" s="1">
        <v>90</v>
      </c>
      <c r="S37" s="1">
        <f t="shared" si="0"/>
        <v>2.4E-2</v>
      </c>
      <c r="Z37" s="1">
        <v>68</v>
      </c>
      <c r="AB37" s="1">
        <v>420</v>
      </c>
      <c r="AE37" s="1">
        <v>0.24</v>
      </c>
      <c r="AG37" s="1" t="s">
        <v>17</v>
      </c>
      <c r="AH37" s="1">
        <v>0.51</v>
      </c>
      <c r="AJ37" s="1">
        <v>1.6</v>
      </c>
      <c r="AK37" s="1" t="s">
        <v>90</v>
      </c>
      <c r="AL37" s="1" t="s">
        <v>33</v>
      </c>
      <c r="AO37" s="1" t="s">
        <v>9</v>
      </c>
      <c r="AP37" s="1">
        <v>0.2</v>
      </c>
      <c r="AT37" s="1">
        <v>0.35</v>
      </c>
      <c r="AV37" s="1">
        <v>110</v>
      </c>
      <c r="BB37" s="1">
        <v>650</v>
      </c>
      <c r="BD37" s="1">
        <v>410</v>
      </c>
      <c r="BG37" s="1">
        <v>1.3</v>
      </c>
      <c r="BI37" s="1" t="s">
        <v>17</v>
      </c>
      <c r="BJ37" s="1">
        <v>0.48</v>
      </c>
      <c r="BL37" s="1" t="s">
        <v>14</v>
      </c>
      <c r="BM37" s="1">
        <v>36</v>
      </c>
      <c r="BN37" s="1">
        <v>11</v>
      </c>
      <c r="BQ37" s="1" t="s">
        <v>14</v>
      </c>
      <c r="BR37" s="1" t="s">
        <v>41</v>
      </c>
      <c r="BV37" s="1" t="s">
        <v>42</v>
      </c>
      <c r="BX37" s="1">
        <v>250</v>
      </c>
      <c r="CA37" s="1">
        <v>2.4E-2</v>
      </c>
      <c r="CI37" s="1" t="s">
        <v>17</v>
      </c>
      <c r="CJ37" s="1" t="s">
        <v>17</v>
      </c>
    </row>
    <row r="38" spans="1:95" x14ac:dyDescent="0.25">
      <c r="A38" s="1" t="s">
        <v>558</v>
      </c>
      <c r="B38" s="1" t="s">
        <v>138</v>
      </c>
      <c r="C38" s="1" t="s">
        <v>7</v>
      </c>
      <c r="D38" s="1" t="s">
        <v>137</v>
      </c>
      <c r="E38" s="1" t="s">
        <v>139</v>
      </c>
      <c r="F38" s="1">
        <v>65.291086079999999</v>
      </c>
      <c r="G38" s="1" t="s">
        <v>127</v>
      </c>
      <c r="H38" s="1" t="s">
        <v>115</v>
      </c>
      <c r="I38" s="2">
        <v>42228.520138888889</v>
      </c>
      <c r="J38" s="1">
        <v>15.41</v>
      </c>
      <c r="K38" s="1">
        <v>7.66</v>
      </c>
      <c r="L38" s="1">
        <v>289.2</v>
      </c>
      <c r="M38" s="1">
        <v>8.4</v>
      </c>
      <c r="O38" s="1">
        <v>92</v>
      </c>
      <c r="S38" s="1">
        <f t="shared" si="0"/>
        <v>3.5999999999999997E-2</v>
      </c>
      <c r="Z38" s="1">
        <v>26</v>
      </c>
      <c r="AB38" s="1">
        <v>430</v>
      </c>
      <c r="AE38" s="1">
        <v>0.3</v>
      </c>
      <c r="AG38" s="1" t="s">
        <v>17</v>
      </c>
      <c r="AH38" s="1">
        <v>0.24</v>
      </c>
      <c r="AJ38" s="1">
        <v>1.1000000000000001</v>
      </c>
      <c r="AK38" s="1" t="s">
        <v>90</v>
      </c>
      <c r="AL38" s="1">
        <v>0.16</v>
      </c>
      <c r="AO38" s="1" t="s">
        <v>9</v>
      </c>
      <c r="AP38" s="1">
        <v>0.17</v>
      </c>
      <c r="AT38" s="1" t="s">
        <v>35</v>
      </c>
      <c r="AV38" s="1">
        <v>36</v>
      </c>
      <c r="BB38" s="1">
        <v>5700</v>
      </c>
      <c r="BD38" s="1">
        <v>630</v>
      </c>
      <c r="BG38" s="1">
        <v>32</v>
      </c>
      <c r="BI38" s="1" t="s">
        <v>17</v>
      </c>
      <c r="BJ38" s="1">
        <v>1.2</v>
      </c>
      <c r="BL38" s="1">
        <v>6.1</v>
      </c>
      <c r="BM38" s="1">
        <v>140</v>
      </c>
      <c r="BN38" s="1">
        <v>420</v>
      </c>
      <c r="BQ38" s="1" t="s">
        <v>14</v>
      </c>
      <c r="BR38" s="1">
        <v>1.3</v>
      </c>
      <c r="BV38" s="1">
        <v>1.5</v>
      </c>
      <c r="BX38" s="1">
        <v>550</v>
      </c>
      <c r="CA38" s="1">
        <v>3.5999999999999997E-2</v>
      </c>
      <c r="CI38" s="1" t="s">
        <v>17</v>
      </c>
      <c r="CJ38" s="1" t="s">
        <v>17</v>
      </c>
    </row>
    <row r="39" spans="1:95" x14ac:dyDescent="0.25">
      <c r="A39" s="1" t="s">
        <v>556</v>
      </c>
      <c r="B39" s="1" t="s">
        <v>132</v>
      </c>
      <c r="C39" s="1" t="s">
        <v>7</v>
      </c>
      <c r="D39" s="1" t="s">
        <v>131</v>
      </c>
      <c r="E39" s="1" t="s">
        <v>133</v>
      </c>
      <c r="F39" s="1">
        <v>65.291086079999999</v>
      </c>
      <c r="G39" s="1" t="s">
        <v>127</v>
      </c>
      <c r="H39" s="1" t="s">
        <v>115</v>
      </c>
      <c r="I39" s="2">
        <v>42228.504166666666</v>
      </c>
      <c r="J39" s="1">
        <v>16.149999999999999</v>
      </c>
      <c r="K39" s="1">
        <v>7.42</v>
      </c>
      <c r="L39" s="1">
        <v>380.8</v>
      </c>
      <c r="M39" s="1">
        <v>8.5299999999999994</v>
      </c>
      <c r="O39" s="1">
        <v>98</v>
      </c>
      <c r="S39" s="1">
        <f t="shared" si="0"/>
        <v>2.5999999999999999E-2</v>
      </c>
      <c r="Z39" s="1">
        <v>48</v>
      </c>
      <c r="AB39" s="1">
        <v>420</v>
      </c>
      <c r="AE39" s="1">
        <v>2.2999999999999998</v>
      </c>
      <c r="AG39" s="1" t="s">
        <v>17</v>
      </c>
      <c r="AH39" s="1">
        <v>0.39</v>
      </c>
      <c r="AJ39" s="1">
        <v>1.7</v>
      </c>
      <c r="AK39" s="1" t="s">
        <v>90</v>
      </c>
      <c r="AL39" s="1">
        <v>0.22</v>
      </c>
      <c r="AO39" s="1" t="s">
        <v>9</v>
      </c>
      <c r="AP39" s="1">
        <v>0.14000000000000001</v>
      </c>
      <c r="AT39" s="1">
        <v>0.34</v>
      </c>
      <c r="AV39" s="1">
        <v>110</v>
      </c>
      <c r="BB39" s="1">
        <v>610</v>
      </c>
      <c r="BD39" s="1">
        <v>410</v>
      </c>
      <c r="BG39" s="1">
        <v>4.0999999999999996</v>
      </c>
      <c r="BI39" s="1" t="s">
        <v>17</v>
      </c>
      <c r="BJ39" s="1">
        <v>0.45</v>
      </c>
      <c r="BL39" s="1" t="s">
        <v>14</v>
      </c>
      <c r="BM39" s="1">
        <v>32</v>
      </c>
      <c r="BN39" s="1">
        <v>14</v>
      </c>
      <c r="BQ39" s="1" t="s">
        <v>14</v>
      </c>
      <c r="BR39" s="1" t="s">
        <v>41</v>
      </c>
      <c r="BV39" s="1" t="s">
        <v>42</v>
      </c>
      <c r="BX39" s="1">
        <v>190</v>
      </c>
      <c r="CA39" s="1">
        <v>2.5999999999999999E-2</v>
      </c>
      <c r="CI39" s="1" t="s">
        <v>17</v>
      </c>
      <c r="CJ39" s="1" t="s">
        <v>17</v>
      </c>
    </row>
    <row r="40" spans="1:95" x14ac:dyDescent="0.25">
      <c r="A40" s="1" t="s">
        <v>557</v>
      </c>
      <c r="B40" s="1" t="s">
        <v>135</v>
      </c>
      <c r="C40" s="1" t="s">
        <v>7</v>
      </c>
      <c r="D40" s="1" t="s">
        <v>134</v>
      </c>
      <c r="E40" s="1" t="s">
        <v>136</v>
      </c>
      <c r="F40" s="1">
        <v>65.291086079999999</v>
      </c>
      <c r="G40" s="1" t="s">
        <v>127</v>
      </c>
      <c r="H40" s="1" t="s">
        <v>115</v>
      </c>
      <c r="I40" s="2">
        <v>42228.509027777778</v>
      </c>
      <c r="J40" s="1">
        <v>16.489999999999998</v>
      </c>
      <c r="K40" s="1">
        <v>7.56</v>
      </c>
      <c r="L40" s="1">
        <v>383.1</v>
      </c>
      <c r="M40" s="1">
        <v>8.5</v>
      </c>
      <c r="O40" s="1">
        <v>98</v>
      </c>
      <c r="S40" s="1">
        <f t="shared" si="0"/>
        <v>0.04</v>
      </c>
      <c r="Z40" s="1">
        <v>22</v>
      </c>
      <c r="AB40" s="1">
        <v>370</v>
      </c>
      <c r="AE40" s="1">
        <v>0.47</v>
      </c>
      <c r="AG40" s="1" t="s">
        <v>17</v>
      </c>
      <c r="AH40" s="1">
        <v>0.24</v>
      </c>
      <c r="AJ40" s="1">
        <v>1.1000000000000001</v>
      </c>
      <c r="AK40" s="1" t="s">
        <v>90</v>
      </c>
      <c r="AL40" s="1">
        <v>0.3</v>
      </c>
      <c r="AO40" s="1" t="s">
        <v>9</v>
      </c>
      <c r="AP40" s="1">
        <v>0.18</v>
      </c>
      <c r="AT40" s="1" t="s">
        <v>35</v>
      </c>
      <c r="AV40" s="1">
        <v>47</v>
      </c>
      <c r="BB40" s="1">
        <v>16000</v>
      </c>
      <c r="BD40" s="1">
        <v>1300</v>
      </c>
      <c r="BG40" s="1">
        <v>99</v>
      </c>
      <c r="BI40" s="1" t="s">
        <v>17</v>
      </c>
      <c r="BJ40" s="1">
        <v>4.0999999999999996</v>
      </c>
      <c r="BL40" s="1">
        <v>10</v>
      </c>
      <c r="BM40" s="1">
        <v>490</v>
      </c>
      <c r="BN40" s="1">
        <v>1150</v>
      </c>
      <c r="BQ40" s="1" t="s">
        <v>14</v>
      </c>
      <c r="BR40" s="1">
        <v>3.2</v>
      </c>
      <c r="BV40" s="1">
        <v>4.3</v>
      </c>
      <c r="BX40" s="1">
        <v>1700</v>
      </c>
      <c r="CA40" s="1">
        <v>0.04</v>
      </c>
      <c r="CI40" s="1" t="s">
        <v>17</v>
      </c>
      <c r="CJ40" s="1" t="s">
        <v>17</v>
      </c>
    </row>
    <row r="41" spans="1:95" x14ac:dyDescent="0.25">
      <c r="A41" s="1" t="s">
        <v>559</v>
      </c>
      <c r="B41" s="1" t="s">
        <v>141</v>
      </c>
      <c r="C41" s="1" t="s">
        <v>7</v>
      </c>
      <c r="D41" s="1" t="s">
        <v>140</v>
      </c>
      <c r="E41" s="1" t="s">
        <v>142</v>
      </c>
      <c r="F41" s="1">
        <v>65.307179520000005</v>
      </c>
      <c r="G41" s="1" t="s">
        <v>127</v>
      </c>
      <c r="H41" s="1" t="s">
        <v>115</v>
      </c>
      <c r="I41" s="2">
        <v>42228.638888888891</v>
      </c>
      <c r="J41" s="1">
        <v>17.29</v>
      </c>
      <c r="K41" s="1">
        <v>7.95</v>
      </c>
      <c r="L41" s="1">
        <v>349.8</v>
      </c>
      <c r="M41" s="1">
        <v>8.14</v>
      </c>
      <c r="O41" s="1">
        <v>100</v>
      </c>
      <c r="S41" s="1">
        <f t="shared" si="0"/>
        <v>1.7999999999999999E-2</v>
      </c>
      <c r="Z41" s="1">
        <v>58</v>
      </c>
      <c r="AB41" s="1">
        <v>440</v>
      </c>
      <c r="AE41" s="1">
        <v>1.9</v>
      </c>
      <c r="AG41" s="1" t="s">
        <v>17</v>
      </c>
      <c r="AH41" s="1">
        <v>0.43</v>
      </c>
      <c r="AJ41" s="1">
        <v>1.9</v>
      </c>
      <c r="AK41" s="1" t="s">
        <v>90</v>
      </c>
      <c r="AL41" s="1">
        <v>0.22</v>
      </c>
      <c r="AO41" s="1" t="s">
        <v>9</v>
      </c>
      <c r="AP41" s="1">
        <v>0.15</v>
      </c>
      <c r="AT41" s="1">
        <v>0.33</v>
      </c>
      <c r="AV41" s="1">
        <v>120</v>
      </c>
      <c r="BB41" s="1">
        <v>530</v>
      </c>
      <c r="BD41" s="1">
        <v>410</v>
      </c>
      <c r="BG41" s="1">
        <v>3.1</v>
      </c>
      <c r="BI41" s="1" t="s">
        <v>17</v>
      </c>
      <c r="BJ41" s="1">
        <v>0.44</v>
      </c>
      <c r="BL41" s="1" t="s">
        <v>14</v>
      </c>
      <c r="BM41" s="1">
        <v>25</v>
      </c>
      <c r="BN41" s="1">
        <v>7.7</v>
      </c>
      <c r="BQ41" s="1" t="s">
        <v>14</v>
      </c>
      <c r="BR41" s="1" t="s">
        <v>41</v>
      </c>
      <c r="BV41" s="1" t="s">
        <v>42</v>
      </c>
      <c r="BX41" s="1">
        <v>180</v>
      </c>
      <c r="CA41" s="1">
        <v>1.7999999999999999E-2</v>
      </c>
      <c r="CI41" s="1" t="s">
        <v>17</v>
      </c>
      <c r="CJ41" s="1" t="s">
        <v>17</v>
      </c>
    </row>
    <row r="42" spans="1:95" x14ac:dyDescent="0.25">
      <c r="A42" s="1" t="s">
        <v>560</v>
      </c>
      <c r="B42" s="1" t="s">
        <v>143</v>
      </c>
      <c r="C42" s="1" t="s">
        <v>10</v>
      </c>
      <c r="D42" s="1" t="s">
        <v>11</v>
      </c>
      <c r="E42" s="1" t="s">
        <v>144</v>
      </c>
      <c r="F42" s="1">
        <v>65.548581119999994</v>
      </c>
      <c r="G42" s="1" t="s">
        <v>145</v>
      </c>
      <c r="H42" s="1" t="s">
        <v>115</v>
      </c>
      <c r="I42" s="2">
        <v>42232.672222222223</v>
      </c>
      <c r="K42" s="1">
        <v>7.71</v>
      </c>
      <c r="O42" s="1">
        <v>87</v>
      </c>
      <c r="P42" s="1">
        <v>30</v>
      </c>
      <c r="Q42" s="1">
        <v>1.8</v>
      </c>
      <c r="T42" s="1">
        <v>0.38</v>
      </c>
      <c r="V42" s="1">
        <v>43000</v>
      </c>
      <c r="W42" s="1">
        <v>4500</v>
      </c>
      <c r="X42" s="1">
        <v>2700</v>
      </c>
      <c r="Y42" s="1">
        <v>840</v>
      </c>
      <c r="Z42" s="1">
        <v>110</v>
      </c>
      <c r="AA42" s="1" t="s">
        <v>93</v>
      </c>
      <c r="AB42" s="1">
        <v>130</v>
      </c>
      <c r="AD42" s="1" t="s">
        <v>41</v>
      </c>
      <c r="AE42" s="1" t="s">
        <v>58</v>
      </c>
      <c r="AF42" s="1">
        <v>30</v>
      </c>
      <c r="AG42" s="1" t="s">
        <v>59</v>
      </c>
      <c r="AH42" s="1">
        <v>0.22</v>
      </c>
      <c r="AI42" s="1" t="s">
        <v>46</v>
      </c>
      <c r="AJ42" s="1">
        <v>0.61</v>
      </c>
      <c r="AK42" s="1">
        <v>1.6</v>
      </c>
      <c r="AL42" s="1" t="s">
        <v>95</v>
      </c>
      <c r="AM42" s="1" t="s">
        <v>15</v>
      </c>
      <c r="AN42" s="1">
        <v>0.84</v>
      </c>
      <c r="AO42" s="1">
        <v>0.95</v>
      </c>
      <c r="AP42" s="1">
        <v>3.2</v>
      </c>
      <c r="AQ42" s="1" t="s">
        <v>17</v>
      </c>
      <c r="AS42" s="1" t="s">
        <v>17</v>
      </c>
      <c r="AU42" s="1" t="s">
        <v>48</v>
      </c>
      <c r="AV42" s="1">
        <v>11</v>
      </c>
      <c r="AX42" s="1">
        <v>44000</v>
      </c>
      <c r="AY42" s="1">
        <v>4500</v>
      </c>
      <c r="AZ42" s="1">
        <v>2700</v>
      </c>
      <c r="BA42" s="1">
        <v>860</v>
      </c>
      <c r="BB42" s="1">
        <v>210</v>
      </c>
      <c r="BC42" s="1">
        <v>240</v>
      </c>
      <c r="BD42" s="1">
        <v>140</v>
      </c>
      <c r="BF42" s="1" t="s">
        <v>41</v>
      </c>
      <c r="BG42" s="1" t="s">
        <v>58</v>
      </c>
      <c r="BH42" s="1">
        <v>31</v>
      </c>
      <c r="BI42" s="1" t="s">
        <v>59</v>
      </c>
      <c r="BJ42" s="1">
        <v>0.2</v>
      </c>
      <c r="BK42" s="1" t="s">
        <v>46</v>
      </c>
      <c r="BL42" s="1">
        <v>0.45</v>
      </c>
      <c r="BM42" s="1">
        <v>3.9</v>
      </c>
      <c r="BN42" s="1">
        <v>1.7</v>
      </c>
      <c r="BO42" s="1" t="s">
        <v>15</v>
      </c>
      <c r="BP42" s="1">
        <v>0.91</v>
      </c>
      <c r="BQ42" s="1">
        <v>1.3</v>
      </c>
      <c r="BR42" s="1">
        <v>3.8</v>
      </c>
      <c r="BS42" s="1" t="s">
        <v>17</v>
      </c>
      <c r="BU42" s="1" t="s">
        <v>17</v>
      </c>
      <c r="BW42" s="1" t="s">
        <v>48</v>
      </c>
      <c r="BX42" s="1">
        <v>32</v>
      </c>
      <c r="CJ42" s="1" t="s">
        <v>16</v>
      </c>
      <c r="CQ42" s="1">
        <v>130</v>
      </c>
    </row>
    <row r="43" spans="1:95" x14ac:dyDescent="0.25">
      <c r="A43" s="1" t="s">
        <v>561</v>
      </c>
      <c r="B43" s="1" t="s">
        <v>146</v>
      </c>
      <c r="C43" s="1" t="s">
        <v>10</v>
      </c>
      <c r="D43" s="1" t="s">
        <v>11</v>
      </c>
      <c r="E43" s="1" t="s">
        <v>147</v>
      </c>
      <c r="F43" s="1">
        <v>65.725608960000017</v>
      </c>
      <c r="G43" s="1" t="s">
        <v>145</v>
      </c>
      <c r="H43" s="1" t="s">
        <v>115</v>
      </c>
      <c r="I43" s="2">
        <v>42232.665972222225</v>
      </c>
      <c r="K43" s="1">
        <v>7.63</v>
      </c>
      <c r="O43" s="1">
        <v>85</v>
      </c>
      <c r="P43" s="1">
        <v>28</v>
      </c>
      <c r="Q43" s="1">
        <v>1.7</v>
      </c>
      <c r="T43" s="1">
        <v>0.63</v>
      </c>
      <c r="V43" s="1">
        <v>42000</v>
      </c>
      <c r="W43" s="1">
        <v>4300</v>
      </c>
      <c r="X43" s="1">
        <v>2700</v>
      </c>
      <c r="Y43" s="1">
        <v>820</v>
      </c>
      <c r="Z43" s="1">
        <v>130</v>
      </c>
      <c r="AA43" s="1" t="s">
        <v>93</v>
      </c>
      <c r="AB43" s="1">
        <v>50</v>
      </c>
      <c r="AD43" s="1" t="s">
        <v>41</v>
      </c>
      <c r="AE43" s="1" t="s">
        <v>58</v>
      </c>
      <c r="AF43" s="1">
        <v>34</v>
      </c>
      <c r="AG43" s="1" t="s">
        <v>59</v>
      </c>
      <c r="AH43" s="1">
        <v>0.17</v>
      </c>
      <c r="AI43" s="1" t="s">
        <v>46</v>
      </c>
      <c r="AJ43" s="1">
        <v>0.44</v>
      </c>
      <c r="AK43" s="1">
        <v>1.9</v>
      </c>
      <c r="AL43" s="1" t="s">
        <v>95</v>
      </c>
      <c r="AM43" s="1" t="s">
        <v>15</v>
      </c>
      <c r="AN43" s="1">
        <v>0.79</v>
      </c>
      <c r="AO43" s="1">
        <v>0.77</v>
      </c>
      <c r="AP43" s="1">
        <v>3.1</v>
      </c>
      <c r="AQ43" s="1" t="s">
        <v>17</v>
      </c>
      <c r="AS43" s="1" t="s">
        <v>17</v>
      </c>
      <c r="AU43" s="1" t="s">
        <v>48</v>
      </c>
      <c r="AV43" s="1">
        <v>13</v>
      </c>
      <c r="AX43" s="1">
        <v>41000</v>
      </c>
      <c r="AY43" s="1">
        <v>4200</v>
      </c>
      <c r="AZ43" s="1">
        <v>2500</v>
      </c>
      <c r="BA43" s="1">
        <v>810</v>
      </c>
      <c r="BB43" s="1">
        <v>230</v>
      </c>
      <c r="BC43" s="1">
        <v>260</v>
      </c>
      <c r="BD43" s="1">
        <v>83</v>
      </c>
      <c r="BF43" s="1" t="s">
        <v>41</v>
      </c>
      <c r="BG43" s="1" t="s">
        <v>58</v>
      </c>
      <c r="BH43" s="1">
        <v>34</v>
      </c>
      <c r="BI43" s="1" t="s">
        <v>59</v>
      </c>
      <c r="BJ43" s="1">
        <v>0.22</v>
      </c>
      <c r="BK43" s="1" t="s">
        <v>46</v>
      </c>
      <c r="BL43" s="1">
        <v>0.31</v>
      </c>
      <c r="BM43" s="1">
        <v>4.2</v>
      </c>
      <c r="BN43" s="1">
        <v>2.4</v>
      </c>
      <c r="BO43" s="1" t="s">
        <v>15</v>
      </c>
      <c r="BP43" s="1">
        <v>0.85</v>
      </c>
      <c r="BQ43" s="1">
        <v>0.91</v>
      </c>
      <c r="BR43" s="1">
        <v>3.2</v>
      </c>
      <c r="BS43" s="1" t="s">
        <v>17</v>
      </c>
      <c r="BU43" s="1" t="s">
        <v>17</v>
      </c>
      <c r="BW43" s="1" t="s">
        <v>48</v>
      </c>
      <c r="BX43" s="1">
        <v>36</v>
      </c>
      <c r="CJ43" s="1" t="s">
        <v>16</v>
      </c>
      <c r="CQ43" s="1">
        <v>120</v>
      </c>
    </row>
    <row r="44" spans="1:95" x14ac:dyDescent="0.25">
      <c r="A44" s="1" t="s">
        <v>562</v>
      </c>
      <c r="B44" s="1" t="s">
        <v>148</v>
      </c>
      <c r="C44" s="1" t="s">
        <v>10</v>
      </c>
      <c r="D44" s="1" t="s">
        <v>11</v>
      </c>
      <c r="E44" s="1" t="s">
        <v>149</v>
      </c>
      <c r="F44" s="1">
        <v>65.854356480000007</v>
      </c>
      <c r="G44" s="1" t="s">
        <v>145</v>
      </c>
      <c r="H44" s="1" t="s">
        <v>115</v>
      </c>
      <c r="I44" s="2">
        <v>42232.681944444441</v>
      </c>
      <c r="K44" s="1">
        <v>7.67</v>
      </c>
      <c r="O44" s="1">
        <v>76</v>
      </c>
      <c r="P44" s="1">
        <v>28</v>
      </c>
      <c r="Q44" s="1">
        <v>1.6</v>
      </c>
      <c r="T44" s="1">
        <v>0.34</v>
      </c>
      <c r="V44" s="1">
        <v>40000</v>
      </c>
      <c r="W44" s="1">
        <v>4200</v>
      </c>
      <c r="X44" s="1">
        <v>2500</v>
      </c>
      <c r="Y44" s="1">
        <v>840</v>
      </c>
      <c r="Z44" s="1">
        <v>110</v>
      </c>
      <c r="AA44" s="1" t="s">
        <v>93</v>
      </c>
      <c r="AB44" s="1">
        <v>16</v>
      </c>
      <c r="AD44" s="1" t="s">
        <v>41</v>
      </c>
      <c r="AE44" s="1" t="s">
        <v>58</v>
      </c>
      <c r="AF44" s="1">
        <v>27</v>
      </c>
      <c r="AG44" s="1" t="s">
        <v>59</v>
      </c>
      <c r="AH44" s="1">
        <v>0.11</v>
      </c>
      <c r="AI44" s="1" t="s">
        <v>46</v>
      </c>
      <c r="AJ44" s="1">
        <v>0.33</v>
      </c>
      <c r="AK44" s="1">
        <v>1.3</v>
      </c>
      <c r="AL44" s="1" t="s">
        <v>95</v>
      </c>
      <c r="AM44" s="1" t="s">
        <v>15</v>
      </c>
      <c r="AN44" s="1">
        <v>0.71</v>
      </c>
      <c r="AO44" s="1">
        <v>0.87</v>
      </c>
      <c r="AP44" s="1">
        <v>3.3</v>
      </c>
      <c r="AQ44" s="1" t="s">
        <v>17</v>
      </c>
      <c r="AS44" s="1" t="s">
        <v>17</v>
      </c>
      <c r="AU44" s="1" t="s">
        <v>48</v>
      </c>
      <c r="AV44" s="1">
        <v>6.3</v>
      </c>
      <c r="AX44" s="1">
        <v>40000</v>
      </c>
      <c r="AY44" s="1">
        <v>4100</v>
      </c>
      <c r="AZ44" s="1">
        <v>2400</v>
      </c>
      <c r="BA44" s="1">
        <v>820</v>
      </c>
      <c r="BB44" s="1">
        <v>160</v>
      </c>
      <c r="BC44" s="1">
        <v>92</v>
      </c>
      <c r="BD44" s="1">
        <v>49</v>
      </c>
      <c r="BF44" s="1" t="s">
        <v>41</v>
      </c>
      <c r="BG44" s="1" t="s">
        <v>58</v>
      </c>
      <c r="BH44" s="1">
        <v>27</v>
      </c>
      <c r="BI44" s="1" t="s">
        <v>59</v>
      </c>
      <c r="BJ44" s="1">
        <v>0.18</v>
      </c>
      <c r="BK44" s="1" t="s">
        <v>46</v>
      </c>
      <c r="BL44" s="1">
        <v>0.18</v>
      </c>
      <c r="BM44" s="1">
        <v>2.1</v>
      </c>
      <c r="BN44" s="1">
        <v>0.87</v>
      </c>
      <c r="BO44" s="1" t="s">
        <v>15</v>
      </c>
      <c r="BP44" s="1">
        <v>0.67</v>
      </c>
      <c r="BQ44" s="1">
        <v>0.84</v>
      </c>
      <c r="BR44" s="1">
        <v>3.9</v>
      </c>
      <c r="BS44" s="1" t="s">
        <v>17</v>
      </c>
      <c r="BU44" s="1" t="s">
        <v>17</v>
      </c>
      <c r="BW44" s="1" t="s">
        <v>48</v>
      </c>
      <c r="BX44" s="1">
        <v>16</v>
      </c>
      <c r="CJ44" s="1" t="s">
        <v>16</v>
      </c>
      <c r="CQ44" s="1">
        <v>120</v>
      </c>
    </row>
    <row r="45" spans="1:95" x14ac:dyDescent="0.25">
      <c r="A45" s="1" t="s">
        <v>563</v>
      </c>
      <c r="B45" s="1" t="s">
        <v>151</v>
      </c>
      <c r="C45" s="1" t="s">
        <v>7</v>
      </c>
      <c r="D45" s="1" t="s">
        <v>150</v>
      </c>
      <c r="E45" s="1" t="s">
        <v>152</v>
      </c>
      <c r="F45" s="1">
        <v>67.125738240000004</v>
      </c>
      <c r="G45" s="1" t="s">
        <v>127</v>
      </c>
      <c r="H45" s="1" t="s">
        <v>115</v>
      </c>
      <c r="I45" s="2">
        <v>42228.570833333331</v>
      </c>
      <c r="J45" s="1">
        <v>25.78</v>
      </c>
      <c r="K45" s="1">
        <v>8.2799999999999994</v>
      </c>
      <c r="L45" s="1">
        <v>386.6</v>
      </c>
      <c r="M45" s="1">
        <v>7.82</v>
      </c>
      <c r="O45" s="1">
        <v>100</v>
      </c>
      <c r="S45" s="1">
        <f t="shared" si="0"/>
        <v>3.2000000000000001E-2</v>
      </c>
      <c r="Z45" s="1">
        <v>77</v>
      </c>
      <c r="AB45" s="1">
        <v>140</v>
      </c>
      <c r="AE45" s="1">
        <v>0.89</v>
      </c>
      <c r="AG45" s="1" t="s">
        <v>17</v>
      </c>
      <c r="AH45" s="1" t="s">
        <v>32</v>
      </c>
      <c r="AJ45" s="1" t="s">
        <v>46</v>
      </c>
      <c r="AK45" s="1" t="s">
        <v>90</v>
      </c>
      <c r="AL45" s="1">
        <v>0.26</v>
      </c>
      <c r="AO45" s="1" t="s">
        <v>9</v>
      </c>
      <c r="AP45" s="1">
        <v>0.21</v>
      </c>
      <c r="AT45" s="1">
        <v>0.22</v>
      </c>
      <c r="AV45" s="1">
        <v>5.3</v>
      </c>
      <c r="BB45" s="1">
        <v>1700</v>
      </c>
      <c r="BD45" s="1">
        <v>240</v>
      </c>
      <c r="BG45" s="1">
        <v>8.6</v>
      </c>
      <c r="BI45" s="1" t="s">
        <v>17</v>
      </c>
      <c r="BJ45" s="1">
        <v>0.36</v>
      </c>
      <c r="BL45" s="1" t="s">
        <v>46</v>
      </c>
      <c r="BM45" s="1">
        <v>47</v>
      </c>
      <c r="BN45" s="1">
        <v>140</v>
      </c>
      <c r="BQ45" s="1" t="s">
        <v>14</v>
      </c>
      <c r="BR45" s="1">
        <v>0.47</v>
      </c>
      <c r="BV45" s="1">
        <v>0.64</v>
      </c>
      <c r="BX45" s="1">
        <v>150</v>
      </c>
      <c r="CA45" s="1">
        <v>3.2000000000000001E-2</v>
      </c>
      <c r="CI45" s="1" t="s">
        <v>17</v>
      </c>
      <c r="CJ45" s="1" t="s">
        <v>17</v>
      </c>
    </row>
    <row r="46" spans="1:95" x14ac:dyDescent="0.25">
      <c r="A46" s="1" t="s">
        <v>564</v>
      </c>
      <c r="B46" s="1" t="s">
        <v>155</v>
      </c>
      <c r="C46" s="1" t="s">
        <v>7</v>
      </c>
      <c r="D46" s="1" t="s">
        <v>154</v>
      </c>
      <c r="E46" s="1" t="s">
        <v>156</v>
      </c>
      <c r="F46" s="1">
        <v>91.764794880000011</v>
      </c>
      <c r="G46" s="1" t="s">
        <v>21</v>
      </c>
      <c r="H46" s="1" t="s">
        <v>115</v>
      </c>
      <c r="I46" s="2">
        <v>42229.489583333336</v>
      </c>
      <c r="O46" s="1">
        <v>100</v>
      </c>
      <c r="S46" s="1">
        <f t="shared" si="0"/>
        <v>2.1000000000000001E-2</v>
      </c>
      <c r="Z46" s="1">
        <v>40</v>
      </c>
      <c r="AB46" s="1">
        <v>140</v>
      </c>
      <c r="AE46" s="1">
        <v>0.73</v>
      </c>
      <c r="AG46" s="1" t="s">
        <v>17</v>
      </c>
      <c r="AH46" s="1">
        <v>0.21</v>
      </c>
      <c r="AJ46" s="1" t="s">
        <v>46</v>
      </c>
      <c r="AK46" s="1" t="s">
        <v>90</v>
      </c>
      <c r="AL46" s="1">
        <v>3.1</v>
      </c>
      <c r="AO46" s="1" t="s">
        <v>9</v>
      </c>
      <c r="AP46" s="1">
        <v>0.17</v>
      </c>
      <c r="AT46" s="1">
        <v>0.59</v>
      </c>
      <c r="AV46" s="1">
        <v>32</v>
      </c>
      <c r="BB46" s="1">
        <v>530</v>
      </c>
      <c r="BD46" s="1">
        <v>140</v>
      </c>
      <c r="BG46" s="1">
        <v>3</v>
      </c>
      <c r="BI46" s="1" t="s">
        <v>17</v>
      </c>
      <c r="BJ46" s="1">
        <v>1.3</v>
      </c>
      <c r="BL46" s="1" t="s">
        <v>14</v>
      </c>
      <c r="BM46" s="1" t="s">
        <v>111</v>
      </c>
      <c r="BN46" s="1">
        <v>16</v>
      </c>
      <c r="BQ46" s="1" t="s">
        <v>9</v>
      </c>
      <c r="BR46" s="1">
        <v>1.6</v>
      </c>
      <c r="BV46" s="1">
        <v>3.3</v>
      </c>
      <c r="BX46" s="1">
        <v>64</v>
      </c>
      <c r="CA46" s="1">
        <v>2.1000000000000001E-2</v>
      </c>
    </row>
    <row r="47" spans="1:95" x14ac:dyDescent="0.25">
      <c r="A47" s="1" t="s">
        <v>565</v>
      </c>
      <c r="B47" s="1" t="s">
        <v>157</v>
      </c>
      <c r="C47" s="1" t="s">
        <v>7</v>
      </c>
      <c r="D47" s="1">
        <v>0</v>
      </c>
      <c r="E47" s="1" t="s">
        <v>158</v>
      </c>
      <c r="F47" s="1">
        <v>92.231504640000011</v>
      </c>
      <c r="G47" s="1" t="s">
        <v>21</v>
      </c>
      <c r="H47" s="1" t="s">
        <v>115</v>
      </c>
      <c r="I47" s="2">
        <v>42229.493055555555</v>
      </c>
      <c r="O47" s="1">
        <v>100</v>
      </c>
      <c r="S47" s="1">
        <f t="shared" si="0"/>
        <v>1.4E-2</v>
      </c>
      <c r="Z47" s="1">
        <v>49</v>
      </c>
      <c r="AB47" s="1">
        <v>13</v>
      </c>
      <c r="AE47" s="1">
        <v>0.28000000000000003</v>
      </c>
      <c r="AG47" s="1" t="s">
        <v>17</v>
      </c>
      <c r="AH47" s="1">
        <v>0.13</v>
      </c>
      <c r="AJ47" s="1" t="s">
        <v>46</v>
      </c>
      <c r="AK47" s="1" t="s">
        <v>90</v>
      </c>
      <c r="AL47" s="1" t="s">
        <v>33</v>
      </c>
      <c r="AO47" s="1" t="s">
        <v>9</v>
      </c>
      <c r="AP47" s="1">
        <v>0.17</v>
      </c>
      <c r="AT47" s="1">
        <v>0.53</v>
      </c>
      <c r="AV47" s="1">
        <v>30</v>
      </c>
      <c r="BB47" s="1">
        <v>240</v>
      </c>
      <c r="BD47" s="1">
        <v>100</v>
      </c>
      <c r="BG47" s="1">
        <v>1.2</v>
      </c>
      <c r="BI47" s="1" t="s">
        <v>42</v>
      </c>
      <c r="BJ47" s="1">
        <v>0.52</v>
      </c>
      <c r="BL47" s="1" t="s">
        <v>14</v>
      </c>
      <c r="BM47" s="1">
        <v>19</v>
      </c>
      <c r="BN47" s="1">
        <v>5.9</v>
      </c>
      <c r="BQ47" s="1" t="s">
        <v>88</v>
      </c>
      <c r="BR47" s="1" t="s">
        <v>43</v>
      </c>
      <c r="BV47" s="1">
        <v>0.56000000000000005</v>
      </c>
      <c r="BX47" s="1">
        <v>64</v>
      </c>
      <c r="CA47" s="1">
        <v>1.4E-2</v>
      </c>
    </row>
    <row r="48" spans="1:95" x14ac:dyDescent="0.25">
      <c r="A48" s="1" t="s">
        <v>566</v>
      </c>
      <c r="B48" s="1" t="s">
        <v>160</v>
      </c>
      <c r="C48" s="1" t="s">
        <v>10</v>
      </c>
      <c r="D48" s="1" t="s">
        <v>11</v>
      </c>
      <c r="E48" s="1" t="s">
        <v>159</v>
      </c>
      <c r="F48" s="1">
        <v>92.376345600000008</v>
      </c>
      <c r="G48" s="1" t="s">
        <v>21</v>
      </c>
      <c r="H48" s="1" t="s">
        <v>115</v>
      </c>
      <c r="I48" s="2">
        <v>42232.434027777781</v>
      </c>
      <c r="K48" s="1">
        <v>7.93</v>
      </c>
      <c r="O48" s="1">
        <v>110</v>
      </c>
      <c r="P48" s="1">
        <v>99</v>
      </c>
      <c r="Q48" s="1">
        <v>16</v>
      </c>
      <c r="T48" s="1">
        <v>0.37</v>
      </c>
      <c r="V48" s="1">
        <v>70000</v>
      </c>
      <c r="W48" s="1">
        <v>9100</v>
      </c>
      <c r="X48" s="1">
        <v>16000</v>
      </c>
      <c r="Y48" s="1">
        <v>2900</v>
      </c>
      <c r="Z48" s="1" t="s">
        <v>98</v>
      </c>
      <c r="AA48" s="1" t="s">
        <v>93</v>
      </c>
      <c r="AB48" s="1">
        <v>120</v>
      </c>
      <c r="AD48" s="1" t="s">
        <v>41</v>
      </c>
      <c r="AE48" s="1">
        <v>0.77</v>
      </c>
      <c r="AF48" s="1">
        <v>54</v>
      </c>
      <c r="AG48" s="1" t="s">
        <v>59</v>
      </c>
      <c r="AH48" s="1">
        <v>0.19</v>
      </c>
      <c r="AI48" s="1" t="s">
        <v>46</v>
      </c>
      <c r="AJ48" s="1">
        <v>0.59</v>
      </c>
      <c r="AK48" s="1">
        <v>1.4</v>
      </c>
      <c r="AL48" s="1" t="s">
        <v>95</v>
      </c>
      <c r="AM48" s="1" t="s">
        <v>15</v>
      </c>
      <c r="AN48" s="1">
        <v>0.98</v>
      </c>
      <c r="AO48" s="1">
        <v>1.9</v>
      </c>
      <c r="AP48" s="1" t="s">
        <v>56</v>
      </c>
      <c r="AQ48" s="1" t="s">
        <v>17</v>
      </c>
      <c r="AS48" s="1" t="s">
        <v>17</v>
      </c>
      <c r="AU48" s="1">
        <v>0.46</v>
      </c>
      <c r="AV48" s="1">
        <v>42</v>
      </c>
      <c r="AX48" s="1">
        <v>75000</v>
      </c>
      <c r="AY48" s="1">
        <v>9300</v>
      </c>
      <c r="AZ48" s="1">
        <v>15000</v>
      </c>
      <c r="BA48" s="1">
        <v>2900</v>
      </c>
      <c r="BB48" s="1">
        <v>95</v>
      </c>
      <c r="BC48" s="1">
        <v>240</v>
      </c>
      <c r="BD48" s="1">
        <v>130</v>
      </c>
      <c r="BF48" s="1" t="s">
        <v>41</v>
      </c>
      <c r="BG48" s="1" t="s">
        <v>58</v>
      </c>
      <c r="BH48" s="1">
        <v>55</v>
      </c>
      <c r="BI48" s="1" t="s">
        <v>59</v>
      </c>
      <c r="BJ48" s="1">
        <v>0.38</v>
      </c>
      <c r="BK48" s="1" t="s">
        <v>46</v>
      </c>
      <c r="BL48" s="1">
        <v>0.35</v>
      </c>
      <c r="BM48" s="1">
        <v>3.2</v>
      </c>
      <c r="BN48" s="1">
        <v>2.2000000000000002</v>
      </c>
      <c r="BO48" s="1" t="s">
        <v>15</v>
      </c>
      <c r="BP48" s="1">
        <v>1</v>
      </c>
      <c r="BQ48" s="1">
        <v>1.1000000000000001</v>
      </c>
      <c r="BR48" s="1" t="s">
        <v>56</v>
      </c>
      <c r="BS48" s="1" t="s">
        <v>17</v>
      </c>
      <c r="BU48" s="1" t="s">
        <v>17</v>
      </c>
      <c r="BW48" s="1" t="s">
        <v>48</v>
      </c>
      <c r="BX48" s="1">
        <v>57</v>
      </c>
      <c r="CJ48" s="1">
        <v>5.3999999999999999E-2</v>
      </c>
      <c r="CQ48" s="1">
        <v>230</v>
      </c>
    </row>
    <row r="49" spans="1:98" x14ac:dyDescent="0.25">
      <c r="A49" s="1" t="s">
        <v>567</v>
      </c>
      <c r="B49" s="1" t="s">
        <v>162</v>
      </c>
      <c r="C49" s="1" t="s">
        <v>7</v>
      </c>
      <c r="D49" s="1" t="s">
        <v>161</v>
      </c>
      <c r="E49" s="1" t="s">
        <v>163</v>
      </c>
      <c r="F49" s="1">
        <v>95</v>
      </c>
      <c r="G49" s="1" t="s">
        <v>127</v>
      </c>
      <c r="H49" s="1" t="s">
        <v>115</v>
      </c>
      <c r="I49" s="2">
        <v>42228.496527777781</v>
      </c>
      <c r="O49" s="1">
        <v>14</v>
      </c>
      <c r="Z49" s="1">
        <v>23</v>
      </c>
      <c r="AB49" s="1">
        <v>1.9</v>
      </c>
      <c r="AE49" s="1">
        <v>0.25</v>
      </c>
      <c r="AG49" s="1" t="s">
        <v>17</v>
      </c>
      <c r="AH49" s="1" t="s">
        <v>32</v>
      </c>
      <c r="AJ49" s="1" t="s">
        <v>46</v>
      </c>
      <c r="AK49" s="1">
        <v>34</v>
      </c>
      <c r="AL49" s="1">
        <v>0.22</v>
      </c>
      <c r="AO49" s="1" t="s">
        <v>9</v>
      </c>
      <c r="AP49" s="1">
        <v>9.2999999999999999E-2</v>
      </c>
      <c r="AT49" s="1" t="s">
        <v>35</v>
      </c>
      <c r="AV49" s="1">
        <v>18</v>
      </c>
      <c r="BB49" s="1">
        <v>23</v>
      </c>
      <c r="BD49" s="1">
        <v>0.86</v>
      </c>
      <c r="BG49" s="1">
        <v>0.2</v>
      </c>
      <c r="BI49" s="1" t="s">
        <v>17</v>
      </c>
      <c r="BJ49" s="1" t="s">
        <v>32</v>
      </c>
      <c r="BL49" s="1" t="s">
        <v>46</v>
      </c>
      <c r="BM49" s="1">
        <v>29</v>
      </c>
      <c r="BN49" s="1">
        <v>0.17</v>
      </c>
      <c r="BQ49" s="1" t="s">
        <v>9</v>
      </c>
      <c r="BR49" s="1">
        <v>8.2000000000000003E-2</v>
      </c>
      <c r="BV49" s="1" t="s">
        <v>35</v>
      </c>
      <c r="BX49" s="1" t="s">
        <v>99</v>
      </c>
    </row>
    <row r="50" spans="1:98" x14ac:dyDescent="0.25">
      <c r="A50" s="1" t="s">
        <v>571</v>
      </c>
      <c r="B50" s="1" t="s">
        <v>170</v>
      </c>
      <c r="C50" s="1" t="s">
        <v>7</v>
      </c>
      <c r="D50" s="1" t="s">
        <v>168</v>
      </c>
      <c r="E50" s="1" t="s">
        <v>165</v>
      </c>
      <c r="F50" s="1">
        <v>95.772061440000002</v>
      </c>
      <c r="G50" s="1" t="s">
        <v>21</v>
      </c>
      <c r="H50" s="1" t="s">
        <v>115</v>
      </c>
      <c r="I50" s="2">
        <v>42478.677083333336</v>
      </c>
      <c r="J50" s="1">
        <v>6.84</v>
      </c>
      <c r="K50" s="1">
        <v>7.8</v>
      </c>
      <c r="L50" s="1">
        <v>354</v>
      </c>
      <c r="M50" s="1">
        <v>10.199999999999999</v>
      </c>
      <c r="O50" s="1">
        <v>67</v>
      </c>
      <c r="P50" s="1">
        <v>91</v>
      </c>
      <c r="S50" s="1">
        <f t="shared" si="0"/>
        <v>1.7999999999999999E-2</v>
      </c>
      <c r="V50" s="1">
        <v>49000</v>
      </c>
      <c r="W50" s="1">
        <v>6700</v>
      </c>
      <c r="X50" s="1">
        <v>6500</v>
      </c>
      <c r="Y50" s="1">
        <v>1200</v>
      </c>
      <c r="Z50" s="1" t="s">
        <v>120</v>
      </c>
      <c r="AA50" s="1">
        <v>38</v>
      </c>
      <c r="AB50" s="1">
        <v>91</v>
      </c>
      <c r="AE50" s="1">
        <v>0.2</v>
      </c>
      <c r="AH50" s="1">
        <v>0.12</v>
      </c>
      <c r="AI50" s="1" t="s">
        <v>64</v>
      </c>
      <c r="AK50" s="1" t="s">
        <v>121</v>
      </c>
      <c r="AL50" s="1">
        <v>1.2</v>
      </c>
      <c r="AN50" s="1" t="s">
        <v>72</v>
      </c>
      <c r="AO50" s="1" t="s">
        <v>64</v>
      </c>
      <c r="AP50" s="1" t="s">
        <v>52</v>
      </c>
      <c r="AQ50" s="1" t="s">
        <v>75</v>
      </c>
      <c r="AT50" s="1">
        <v>0.73</v>
      </c>
      <c r="AV50" s="1">
        <v>26</v>
      </c>
      <c r="BC50" s="1">
        <v>950</v>
      </c>
      <c r="BG50" s="1">
        <v>1.3</v>
      </c>
      <c r="BP50" s="1" t="s">
        <v>73</v>
      </c>
      <c r="CB50" s="1">
        <v>1.7999999999999999E-2</v>
      </c>
      <c r="CG50" s="1" t="s">
        <v>80</v>
      </c>
      <c r="CH50" s="1">
        <v>8.7999999999999995E-2</v>
      </c>
      <c r="CK50" s="1">
        <v>0.16800000000000001</v>
      </c>
      <c r="CQ50" s="1">
        <v>170</v>
      </c>
    </row>
    <row r="51" spans="1:98" x14ac:dyDescent="0.25">
      <c r="A51" s="1" t="s">
        <v>568</v>
      </c>
      <c r="B51" s="1" t="s">
        <v>164</v>
      </c>
      <c r="C51" s="1" t="s">
        <v>7</v>
      </c>
      <c r="D51" s="1">
        <v>0</v>
      </c>
      <c r="E51" s="1" t="s">
        <v>165</v>
      </c>
      <c r="F51" s="1">
        <v>95.772061440000002</v>
      </c>
      <c r="G51" s="1" t="s">
        <v>21</v>
      </c>
      <c r="H51" s="1" t="s">
        <v>115</v>
      </c>
      <c r="I51" s="2">
        <v>42226.590277777781</v>
      </c>
      <c r="J51" s="1">
        <v>17.23</v>
      </c>
      <c r="K51" s="1">
        <v>8.07</v>
      </c>
      <c r="L51" s="1">
        <v>401.11</v>
      </c>
      <c r="M51" s="1">
        <v>9.15</v>
      </c>
      <c r="O51" s="1">
        <v>100</v>
      </c>
      <c r="S51" s="1">
        <f t="shared" si="0"/>
        <v>2.1999999999999999E-2</v>
      </c>
      <c r="Z51" s="1">
        <v>25</v>
      </c>
      <c r="AB51" s="1">
        <v>110</v>
      </c>
      <c r="AE51" s="1">
        <v>0.35</v>
      </c>
      <c r="AG51" s="1" t="s">
        <v>17</v>
      </c>
      <c r="AH51" s="1">
        <v>9.9000000000000005E-2</v>
      </c>
      <c r="AJ51" s="1" t="s">
        <v>46</v>
      </c>
      <c r="AK51" s="1" t="s">
        <v>90</v>
      </c>
      <c r="AL51" s="1">
        <v>0.13</v>
      </c>
      <c r="AO51" s="1" t="s">
        <v>9</v>
      </c>
      <c r="AP51" s="1">
        <v>0.19</v>
      </c>
      <c r="AT51" s="1">
        <v>0.47</v>
      </c>
      <c r="AV51" s="1">
        <v>28</v>
      </c>
      <c r="BB51" s="1">
        <v>130</v>
      </c>
      <c r="BD51" s="1">
        <v>120</v>
      </c>
      <c r="BG51" s="1">
        <v>0.53</v>
      </c>
      <c r="BI51" s="1" t="s">
        <v>17</v>
      </c>
      <c r="BJ51" s="1">
        <v>0.11</v>
      </c>
      <c r="BL51" s="1" t="s">
        <v>46</v>
      </c>
      <c r="BM51" s="1" t="s">
        <v>90</v>
      </c>
      <c r="BN51" s="1">
        <v>3.5</v>
      </c>
      <c r="BQ51" s="1" t="s">
        <v>9</v>
      </c>
      <c r="BR51" s="1">
        <v>0.2</v>
      </c>
      <c r="BV51" s="1">
        <v>0.52</v>
      </c>
      <c r="BX51" s="1">
        <v>190</v>
      </c>
      <c r="CA51" s="1">
        <v>2.1999999999999999E-2</v>
      </c>
      <c r="CI51" s="1" t="s">
        <v>17</v>
      </c>
      <c r="CJ51" s="1" t="s">
        <v>17</v>
      </c>
    </row>
    <row r="52" spans="1:98" x14ac:dyDescent="0.25">
      <c r="A52" s="1" t="s">
        <v>569</v>
      </c>
      <c r="B52" s="1" t="s">
        <v>166</v>
      </c>
      <c r="C52" s="1" t="s">
        <v>7</v>
      </c>
      <c r="D52" s="1">
        <v>0</v>
      </c>
      <c r="E52" s="1" t="s">
        <v>165</v>
      </c>
      <c r="F52" s="1">
        <v>95.772061440000002</v>
      </c>
      <c r="G52" s="1" t="s">
        <v>21</v>
      </c>
      <c r="H52" s="1" t="s">
        <v>115</v>
      </c>
      <c r="I52" s="2">
        <v>42229.368055555555</v>
      </c>
      <c r="J52" s="1">
        <v>17.3</v>
      </c>
      <c r="K52" s="1">
        <v>7.91</v>
      </c>
      <c r="L52" s="1">
        <v>343.04</v>
      </c>
      <c r="M52" s="1">
        <v>8.3800000000000008</v>
      </c>
      <c r="O52" s="1">
        <v>100</v>
      </c>
      <c r="S52" s="1">
        <f t="shared" si="0"/>
        <v>1.6E-2</v>
      </c>
      <c r="Z52" s="1">
        <v>68</v>
      </c>
      <c r="AB52" s="1">
        <v>98</v>
      </c>
      <c r="AE52" s="1">
        <v>0.28000000000000003</v>
      </c>
      <c r="AG52" s="1" t="s">
        <v>17</v>
      </c>
      <c r="AH52" s="1">
        <v>0.12</v>
      </c>
      <c r="AJ52" s="1" t="s">
        <v>46</v>
      </c>
      <c r="AK52" s="1">
        <v>14</v>
      </c>
      <c r="AL52" s="1">
        <v>0.59</v>
      </c>
      <c r="AO52" s="1" t="s">
        <v>9</v>
      </c>
      <c r="AP52" s="1">
        <v>0.19</v>
      </c>
      <c r="AT52" s="1">
        <v>0.54</v>
      </c>
      <c r="AV52" s="1">
        <v>26</v>
      </c>
      <c r="BB52" s="1">
        <v>320</v>
      </c>
      <c r="BD52" s="1">
        <v>100</v>
      </c>
      <c r="BG52" s="1">
        <v>1.5</v>
      </c>
      <c r="BI52" s="1" t="s">
        <v>17</v>
      </c>
      <c r="BJ52" s="1" t="s">
        <v>128</v>
      </c>
      <c r="BL52" s="1" t="s">
        <v>14</v>
      </c>
      <c r="BM52" s="1" t="s">
        <v>167</v>
      </c>
      <c r="BN52" s="1">
        <v>11</v>
      </c>
      <c r="BQ52" s="1" t="s">
        <v>9</v>
      </c>
      <c r="BR52" s="1" t="s">
        <v>43</v>
      </c>
      <c r="BV52" s="1">
        <v>0.55000000000000004</v>
      </c>
      <c r="BX52" s="1">
        <v>56</v>
      </c>
      <c r="CA52" s="1">
        <v>1.6E-2</v>
      </c>
    </row>
    <row r="53" spans="1:98" x14ac:dyDescent="0.25">
      <c r="A53" s="1" t="s">
        <v>570</v>
      </c>
      <c r="B53" s="1" t="s">
        <v>169</v>
      </c>
      <c r="C53" s="1" t="s">
        <v>7</v>
      </c>
      <c r="D53" s="1" t="s">
        <v>168</v>
      </c>
      <c r="E53" s="1" t="s">
        <v>165</v>
      </c>
      <c r="F53" s="1">
        <v>95.772061440000002</v>
      </c>
      <c r="G53" s="1" t="s">
        <v>21</v>
      </c>
      <c r="H53" s="1" t="s">
        <v>115</v>
      </c>
      <c r="I53" s="2">
        <v>42464.708333333336</v>
      </c>
      <c r="J53" s="1">
        <v>10.99</v>
      </c>
      <c r="K53" s="1">
        <v>8</v>
      </c>
      <c r="L53" s="1">
        <v>480.1</v>
      </c>
      <c r="M53" s="1">
        <v>10.1</v>
      </c>
      <c r="O53" s="1">
        <v>130</v>
      </c>
      <c r="P53" s="1">
        <v>110</v>
      </c>
      <c r="S53" s="1">
        <f t="shared" si="0"/>
        <v>1.2999999999999999E-2</v>
      </c>
      <c r="V53" s="1">
        <v>69000</v>
      </c>
      <c r="W53" s="1">
        <v>9500</v>
      </c>
      <c r="X53" s="1">
        <v>11000</v>
      </c>
      <c r="Y53" s="1">
        <v>2100</v>
      </c>
      <c r="Z53" s="1" t="s">
        <v>120</v>
      </c>
      <c r="AA53" s="1">
        <v>10</v>
      </c>
      <c r="AB53" s="1">
        <v>140</v>
      </c>
      <c r="AE53" s="1">
        <v>0.26</v>
      </c>
      <c r="AH53" s="1">
        <v>0.12</v>
      </c>
      <c r="AI53" s="1" t="s">
        <v>64</v>
      </c>
      <c r="AK53" s="1" t="s">
        <v>121</v>
      </c>
      <c r="AL53" s="1">
        <v>0.28000000000000003</v>
      </c>
      <c r="AN53" s="1">
        <v>3.7</v>
      </c>
      <c r="AO53" s="1" t="s">
        <v>64</v>
      </c>
      <c r="AP53" s="1">
        <v>0.26</v>
      </c>
      <c r="AQ53" s="1" t="s">
        <v>75</v>
      </c>
      <c r="AT53" s="1">
        <v>0.93</v>
      </c>
      <c r="AV53" s="1">
        <v>13</v>
      </c>
      <c r="BC53" s="1">
        <v>670</v>
      </c>
      <c r="BG53" s="1">
        <v>1.5</v>
      </c>
      <c r="BP53" s="1">
        <v>9.3000000000000007</v>
      </c>
      <c r="CB53" s="1">
        <v>1.2999999999999999E-2</v>
      </c>
      <c r="CG53" s="1">
        <v>2.4E-2</v>
      </c>
      <c r="CH53" s="1">
        <v>6.7000000000000004E-2</v>
      </c>
      <c r="CK53" s="1">
        <v>0.11899999999999999</v>
      </c>
      <c r="CQ53" s="1">
        <v>230</v>
      </c>
    </row>
    <row r="54" spans="1:98" x14ac:dyDescent="0.25">
      <c r="A54" s="1" t="s">
        <v>572</v>
      </c>
      <c r="B54" s="1" t="s">
        <v>172</v>
      </c>
      <c r="C54" s="1" t="s">
        <v>7</v>
      </c>
      <c r="D54" s="1" t="s">
        <v>171</v>
      </c>
      <c r="E54" s="1" t="s">
        <v>173</v>
      </c>
      <c r="F54" s="1">
        <v>95.949089279999995</v>
      </c>
      <c r="G54" s="1" t="s">
        <v>21</v>
      </c>
      <c r="H54" s="1" t="s">
        <v>115</v>
      </c>
      <c r="I54" s="2">
        <v>42229.368055555555</v>
      </c>
      <c r="J54" s="1">
        <v>17.3</v>
      </c>
      <c r="K54" s="1">
        <v>7.91</v>
      </c>
      <c r="L54" s="1">
        <v>343.04</v>
      </c>
      <c r="M54" s="1">
        <v>8.3800000000000008</v>
      </c>
      <c r="O54" s="1">
        <v>100</v>
      </c>
      <c r="S54" s="1">
        <f t="shared" si="0"/>
        <v>1.6E-2</v>
      </c>
      <c r="Z54" s="1">
        <v>68</v>
      </c>
      <c r="AB54" s="1">
        <v>98</v>
      </c>
      <c r="AE54" s="1">
        <v>0.28000000000000003</v>
      </c>
      <c r="AG54" s="1" t="s">
        <v>17</v>
      </c>
      <c r="AH54" s="1">
        <v>0.12</v>
      </c>
      <c r="AJ54" s="1" t="s">
        <v>46</v>
      </c>
      <c r="AK54" s="1">
        <v>14</v>
      </c>
      <c r="AL54" s="1">
        <v>0.59</v>
      </c>
      <c r="AO54" s="1" t="s">
        <v>9</v>
      </c>
      <c r="AP54" s="1">
        <v>0.19</v>
      </c>
      <c r="AT54" s="1">
        <v>0.54</v>
      </c>
      <c r="AV54" s="1">
        <v>26</v>
      </c>
      <c r="BB54" s="1">
        <v>320</v>
      </c>
      <c r="BD54" s="1">
        <v>100</v>
      </c>
      <c r="BG54" s="1">
        <v>1.5</v>
      </c>
      <c r="BI54" s="1" t="s">
        <v>17</v>
      </c>
      <c r="BJ54" s="1" t="s">
        <v>42</v>
      </c>
      <c r="BL54" s="1" t="s">
        <v>14</v>
      </c>
      <c r="BM54" s="1" t="s">
        <v>111</v>
      </c>
      <c r="BN54" s="1">
        <v>11</v>
      </c>
      <c r="BQ54" s="1" t="s">
        <v>9</v>
      </c>
      <c r="BR54" s="1" t="s">
        <v>43</v>
      </c>
      <c r="BV54" s="1">
        <v>0.55000000000000004</v>
      </c>
      <c r="BX54" s="1">
        <v>56</v>
      </c>
      <c r="CA54" s="1">
        <v>1.6E-2</v>
      </c>
    </row>
    <row r="55" spans="1:98" x14ac:dyDescent="0.25">
      <c r="A55" s="1" t="s">
        <v>573</v>
      </c>
      <c r="B55" s="1" t="s">
        <v>175</v>
      </c>
      <c r="C55" s="1" t="s">
        <v>10</v>
      </c>
      <c r="D55" s="1" t="s">
        <v>11</v>
      </c>
      <c r="E55" s="1" t="s">
        <v>174</v>
      </c>
      <c r="F55" s="1">
        <v>96.480172800000005</v>
      </c>
      <c r="G55" s="1" t="s">
        <v>21</v>
      </c>
      <c r="H55" s="1" t="s">
        <v>115</v>
      </c>
      <c r="I55" s="2">
        <v>42232.416666666664</v>
      </c>
      <c r="K55" s="1">
        <v>8.16</v>
      </c>
      <c r="O55" s="1">
        <v>110</v>
      </c>
      <c r="P55" s="1">
        <v>110</v>
      </c>
      <c r="Q55" s="1">
        <v>16</v>
      </c>
      <c r="T55" s="1">
        <v>0.37</v>
      </c>
      <c r="V55" s="1">
        <v>70000</v>
      </c>
      <c r="W55" s="1">
        <v>9200</v>
      </c>
      <c r="X55" s="1">
        <v>16000</v>
      </c>
      <c r="Y55" s="1">
        <v>2800</v>
      </c>
      <c r="Z55" s="1">
        <v>28</v>
      </c>
      <c r="AA55" s="1" t="s">
        <v>93</v>
      </c>
      <c r="AB55" s="1">
        <v>100</v>
      </c>
      <c r="AD55" s="1" t="s">
        <v>41</v>
      </c>
      <c r="AE55" s="1">
        <v>1.5</v>
      </c>
      <c r="AF55" s="1">
        <v>56</v>
      </c>
      <c r="AG55" s="1" t="s">
        <v>59</v>
      </c>
      <c r="AH55" s="1">
        <v>0.17</v>
      </c>
      <c r="AI55" s="1" t="s">
        <v>46</v>
      </c>
      <c r="AJ55" s="1">
        <v>0.55000000000000004</v>
      </c>
      <c r="AK55" s="1">
        <v>1.2</v>
      </c>
      <c r="AL55" s="1" t="s">
        <v>95</v>
      </c>
      <c r="AM55" s="1" t="s">
        <v>15</v>
      </c>
      <c r="AN55" s="1">
        <v>0.95</v>
      </c>
      <c r="AO55" s="1">
        <v>1.8</v>
      </c>
      <c r="AP55" s="1">
        <v>0.6</v>
      </c>
      <c r="AQ55" s="1" t="s">
        <v>17</v>
      </c>
      <c r="AS55" s="1" t="s">
        <v>17</v>
      </c>
      <c r="AU55" s="1">
        <v>0.39</v>
      </c>
      <c r="AV55" s="1">
        <v>29</v>
      </c>
      <c r="AX55" s="1">
        <v>75000</v>
      </c>
      <c r="AY55" s="1">
        <v>9400</v>
      </c>
      <c r="AZ55" s="1">
        <v>15000</v>
      </c>
      <c r="BA55" s="1">
        <v>2800</v>
      </c>
      <c r="BB55" s="1">
        <v>74</v>
      </c>
      <c r="BC55" s="1">
        <v>150</v>
      </c>
      <c r="BD55" s="1">
        <v>100</v>
      </c>
      <c r="BF55" s="1" t="s">
        <v>41</v>
      </c>
      <c r="BG55" s="1" t="s">
        <v>58</v>
      </c>
      <c r="BH55" s="1">
        <v>56</v>
      </c>
      <c r="BI55" s="1" t="s">
        <v>59</v>
      </c>
      <c r="BJ55" s="1">
        <v>0.32</v>
      </c>
      <c r="BK55" s="1" t="s">
        <v>46</v>
      </c>
      <c r="BL55" s="1">
        <v>0.25</v>
      </c>
      <c r="BM55" s="1">
        <v>2.6</v>
      </c>
      <c r="BN55" s="1">
        <v>1.6</v>
      </c>
      <c r="BO55" s="1" t="s">
        <v>15</v>
      </c>
      <c r="BP55" s="1">
        <v>1.1000000000000001</v>
      </c>
      <c r="BQ55" s="1">
        <v>1</v>
      </c>
      <c r="BR55" s="1" t="s">
        <v>56</v>
      </c>
      <c r="BS55" s="1" t="s">
        <v>17</v>
      </c>
      <c r="BU55" s="1" t="s">
        <v>17</v>
      </c>
      <c r="BW55" s="1" t="s">
        <v>48</v>
      </c>
      <c r="BX55" s="1">
        <v>42</v>
      </c>
      <c r="CJ55" s="1">
        <v>3.7999999999999999E-2</v>
      </c>
      <c r="CQ55" s="1">
        <v>230</v>
      </c>
    </row>
    <row r="56" spans="1:98" x14ac:dyDescent="0.25">
      <c r="A56" s="1" t="s">
        <v>574</v>
      </c>
      <c r="B56" s="1" t="s">
        <v>178</v>
      </c>
      <c r="C56" s="1" t="s">
        <v>7</v>
      </c>
      <c r="D56" s="1" t="s">
        <v>177</v>
      </c>
      <c r="E56" s="1">
        <v>9421</v>
      </c>
      <c r="F56" s="1">
        <v>96.496266240000011</v>
      </c>
      <c r="G56" s="1" t="s">
        <v>21</v>
      </c>
      <c r="H56" s="1" t="s">
        <v>115</v>
      </c>
      <c r="I56" s="2">
        <v>42229.399305555555</v>
      </c>
      <c r="J56" s="1">
        <v>17.54</v>
      </c>
      <c r="K56" s="1">
        <v>8.09</v>
      </c>
      <c r="L56" s="1">
        <v>401.25</v>
      </c>
      <c r="M56" s="1">
        <v>8.7799999999999994</v>
      </c>
      <c r="O56" s="1">
        <v>100</v>
      </c>
      <c r="S56" s="1">
        <f t="shared" si="0"/>
        <v>1.2999999999999999E-2</v>
      </c>
      <c r="Z56" s="1">
        <v>38</v>
      </c>
      <c r="AB56" s="1">
        <v>110</v>
      </c>
      <c r="AE56" s="1">
        <v>0.28999999999999998</v>
      </c>
      <c r="AG56" s="1" t="s">
        <v>17</v>
      </c>
      <c r="AH56" s="1" t="s">
        <v>32</v>
      </c>
      <c r="AJ56" s="1" t="s">
        <v>46</v>
      </c>
      <c r="AK56" s="1">
        <v>14</v>
      </c>
      <c r="AL56" s="1">
        <v>0.39</v>
      </c>
      <c r="AO56" s="1" t="s">
        <v>9</v>
      </c>
      <c r="AP56" s="1">
        <v>0.19</v>
      </c>
      <c r="AT56" s="1">
        <v>0.54</v>
      </c>
      <c r="AV56" s="1">
        <v>39</v>
      </c>
      <c r="BB56" s="1">
        <v>490</v>
      </c>
      <c r="BD56" s="1">
        <v>110</v>
      </c>
      <c r="BG56" s="1">
        <v>1.1000000000000001</v>
      </c>
      <c r="BI56" s="1" t="s">
        <v>17</v>
      </c>
      <c r="BJ56" s="1" t="s">
        <v>42</v>
      </c>
      <c r="BL56" s="1" t="s">
        <v>14</v>
      </c>
      <c r="BM56" s="1">
        <v>22</v>
      </c>
      <c r="BN56" s="1">
        <v>6</v>
      </c>
      <c r="BQ56" s="1" t="s">
        <v>9</v>
      </c>
      <c r="BR56" s="1" t="s">
        <v>43</v>
      </c>
      <c r="BV56" s="1">
        <v>0.56999999999999995</v>
      </c>
      <c r="BX56" s="1">
        <v>62</v>
      </c>
      <c r="CA56" s="1">
        <v>1.2999999999999999E-2</v>
      </c>
    </row>
    <row r="57" spans="1:98" x14ac:dyDescent="0.25">
      <c r="A57" s="1" t="s">
        <v>575</v>
      </c>
      <c r="B57" s="1" t="s">
        <v>180</v>
      </c>
      <c r="C57" s="1" t="s">
        <v>7</v>
      </c>
      <c r="D57" s="1" t="s">
        <v>179</v>
      </c>
      <c r="E57" s="1">
        <v>9420</v>
      </c>
      <c r="F57" s="1">
        <v>97.864208640000015</v>
      </c>
      <c r="G57" s="1" t="s">
        <v>21</v>
      </c>
      <c r="H57" s="1" t="s">
        <v>115</v>
      </c>
      <c r="I57" s="2">
        <v>42229.440972222219</v>
      </c>
      <c r="J57" s="1">
        <v>18.04</v>
      </c>
      <c r="K57" s="1">
        <v>8.3000000000000007</v>
      </c>
      <c r="L57" s="1">
        <v>405.36</v>
      </c>
      <c r="M57" s="1">
        <v>8.7899999999999991</v>
      </c>
      <c r="O57" s="1">
        <v>100</v>
      </c>
      <c r="S57" s="1">
        <f t="shared" si="0"/>
        <v>1.4E-2</v>
      </c>
      <c r="Z57" s="1">
        <v>130</v>
      </c>
      <c r="AB57" s="1">
        <v>100</v>
      </c>
      <c r="AE57" s="1">
        <v>0.46</v>
      </c>
      <c r="AG57" s="1" t="s">
        <v>17</v>
      </c>
      <c r="AH57" s="1">
        <v>0.12</v>
      </c>
      <c r="AJ57" s="1" t="s">
        <v>46</v>
      </c>
      <c r="AK57" s="1">
        <v>19</v>
      </c>
      <c r="AL57" s="1">
        <v>1.8</v>
      </c>
      <c r="AO57" s="1" t="s">
        <v>9</v>
      </c>
      <c r="AP57" s="1">
        <v>0.19</v>
      </c>
      <c r="AT57" s="1">
        <v>0.59</v>
      </c>
      <c r="AV57" s="1">
        <v>32</v>
      </c>
      <c r="BB57" s="1">
        <v>310</v>
      </c>
      <c r="BD57" s="1">
        <v>100</v>
      </c>
      <c r="BG57" s="1">
        <v>1.2</v>
      </c>
      <c r="BI57" s="1" t="s">
        <v>17</v>
      </c>
      <c r="BJ57" s="1" t="s">
        <v>128</v>
      </c>
      <c r="BL57" s="1" t="s">
        <v>14</v>
      </c>
      <c r="BM57" s="1">
        <v>23</v>
      </c>
      <c r="BN57" s="1">
        <v>6.2</v>
      </c>
      <c r="BQ57" s="1" t="s">
        <v>9</v>
      </c>
      <c r="BR57" s="1" t="s">
        <v>43</v>
      </c>
      <c r="BV57" s="1">
        <v>0.61</v>
      </c>
      <c r="BX57" s="1">
        <v>87</v>
      </c>
      <c r="CA57" s="1">
        <v>1.4E-2</v>
      </c>
    </row>
    <row r="58" spans="1:98" x14ac:dyDescent="0.25">
      <c r="A58" s="1" t="s">
        <v>576</v>
      </c>
      <c r="B58" s="1" t="s">
        <v>182</v>
      </c>
      <c r="C58" s="1" t="s">
        <v>10</v>
      </c>
      <c r="D58" s="1" t="s">
        <v>11</v>
      </c>
      <c r="E58" s="1" t="s">
        <v>181</v>
      </c>
      <c r="F58" s="1">
        <v>103.15895039999999</v>
      </c>
      <c r="G58" s="1" t="s">
        <v>21</v>
      </c>
      <c r="H58" s="1" t="s">
        <v>115</v>
      </c>
      <c r="I58" s="2">
        <v>42232.399305555555</v>
      </c>
      <c r="K58" s="1">
        <v>8.15</v>
      </c>
      <c r="O58" s="1">
        <v>110</v>
      </c>
      <c r="P58" s="1">
        <v>100</v>
      </c>
      <c r="Q58" s="1">
        <v>15</v>
      </c>
      <c r="T58" s="1">
        <v>0.36</v>
      </c>
      <c r="V58" s="1">
        <v>70000</v>
      </c>
      <c r="W58" s="1">
        <v>9600</v>
      </c>
      <c r="X58" s="1">
        <v>16000</v>
      </c>
      <c r="Y58" s="1">
        <v>2800</v>
      </c>
      <c r="Z58" s="1">
        <v>56</v>
      </c>
      <c r="AA58" s="1">
        <v>48</v>
      </c>
      <c r="AB58" s="1">
        <v>78</v>
      </c>
      <c r="AD58" s="1" t="s">
        <v>41</v>
      </c>
      <c r="AE58" s="1">
        <v>1.6</v>
      </c>
      <c r="AF58" s="1">
        <v>57</v>
      </c>
      <c r="AG58" s="1" t="s">
        <v>59</v>
      </c>
      <c r="AH58" s="1">
        <v>0.2</v>
      </c>
      <c r="AI58" s="1" t="s">
        <v>46</v>
      </c>
      <c r="AJ58" s="1">
        <v>1.2</v>
      </c>
      <c r="AK58" s="1">
        <v>3.4</v>
      </c>
      <c r="AL58" s="1">
        <v>0.56000000000000005</v>
      </c>
      <c r="AM58" s="1" t="s">
        <v>15</v>
      </c>
      <c r="AN58" s="1">
        <v>0.95</v>
      </c>
      <c r="AO58" s="1">
        <v>1.6</v>
      </c>
      <c r="AP58" s="1" t="s">
        <v>56</v>
      </c>
      <c r="AQ58" s="1" t="s">
        <v>17</v>
      </c>
      <c r="AS58" s="1" t="s">
        <v>17</v>
      </c>
      <c r="AU58" s="1">
        <v>0.56999999999999995</v>
      </c>
      <c r="AV58" s="1">
        <v>34</v>
      </c>
      <c r="AX58" s="1">
        <v>76000</v>
      </c>
      <c r="AY58" s="1">
        <v>9900</v>
      </c>
      <c r="AZ58" s="1">
        <v>15000</v>
      </c>
      <c r="BA58" s="1">
        <v>2800</v>
      </c>
      <c r="BB58" s="1">
        <v>92</v>
      </c>
      <c r="BC58" s="1">
        <v>230</v>
      </c>
      <c r="BD58" s="1">
        <v>93</v>
      </c>
      <c r="BF58" s="1" t="s">
        <v>41</v>
      </c>
      <c r="BG58" s="1">
        <v>0.4</v>
      </c>
      <c r="BH58" s="1">
        <v>56</v>
      </c>
      <c r="BI58" s="1" t="s">
        <v>59</v>
      </c>
      <c r="BJ58" s="1">
        <v>0.35</v>
      </c>
      <c r="BK58" s="1" t="s">
        <v>46</v>
      </c>
      <c r="BL58" s="1">
        <v>0.27</v>
      </c>
      <c r="BM58" s="1">
        <v>3.2</v>
      </c>
      <c r="BN58" s="1">
        <v>2.4</v>
      </c>
      <c r="BO58" s="1" t="s">
        <v>15</v>
      </c>
      <c r="BP58" s="1">
        <v>1</v>
      </c>
      <c r="BQ58" s="1">
        <v>1.1000000000000001</v>
      </c>
      <c r="BR58" s="1">
        <v>0.91</v>
      </c>
      <c r="BS58" s="1" t="s">
        <v>17</v>
      </c>
      <c r="BU58" s="1" t="s">
        <v>17</v>
      </c>
      <c r="BW58" s="1" t="s">
        <v>48</v>
      </c>
      <c r="BX58" s="1">
        <v>46</v>
      </c>
      <c r="CJ58" s="1">
        <v>2.9000000000000001E-2</v>
      </c>
      <c r="CQ58" s="1">
        <v>230</v>
      </c>
    </row>
    <row r="59" spans="1:98" x14ac:dyDescent="0.25">
      <c r="A59" s="1" t="s">
        <v>577</v>
      </c>
      <c r="B59" s="1" t="s">
        <v>183</v>
      </c>
      <c r="C59" s="1" t="s">
        <v>10</v>
      </c>
      <c r="D59" s="1" t="s">
        <v>11</v>
      </c>
      <c r="E59" s="1" t="s">
        <v>181</v>
      </c>
      <c r="F59" s="1">
        <v>103.15895039999999</v>
      </c>
      <c r="G59" s="1" t="s">
        <v>21</v>
      </c>
      <c r="H59" s="1" t="s">
        <v>115</v>
      </c>
      <c r="I59" s="2">
        <v>42233.371527777781</v>
      </c>
      <c r="K59" s="1">
        <v>8.1</v>
      </c>
      <c r="O59" s="1">
        <v>120</v>
      </c>
      <c r="P59" s="1">
        <v>88</v>
      </c>
      <c r="Q59" s="1" t="s">
        <v>54</v>
      </c>
      <c r="T59" s="1">
        <v>0.17</v>
      </c>
      <c r="V59" s="1">
        <v>73000</v>
      </c>
      <c r="W59" s="1">
        <v>10000</v>
      </c>
      <c r="X59" s="1">
        <v>17000</v>
      </c>
      <c r="Y59" s="1">
        <v>3000</v>
      </c>
      <c r="Z59" s="1">
        <v>26</v>
      </c>
      <c r="AA59" s="1" t="s">
        <v>93</v>
      </c>
      <c r="AB59" s="1">
        <v>71</v>
      </c>
      <c r="AD59" s="1" t="s">
        <v>41</v>
      </c>
      <c r="AE59" s="1">
        <v>1.4</v>
      </c>
      <c r="AF59" s="1">
        <v>58</v>
      </c>
      <c r="AG59" s="1" t="s">
        <v>59</v>
      </c>
      <c r="AH59" s="1">
        <v>0.12</v>
      </c>
      <c r="AI59" s="1" t="s">
        <v>46</v>
      </c>
      <c r="AJ59" s="1">
        <v>0.51</v>
      </c>
      <c r="AK59" s="1">
        <v>1.4</v>
      </c>
      <c r="AL59" s="1" t="s">
        <v>95</v>
      </c>
      <c r="AM59" s="1" t="s">
        <v>15</v>
      </c>
      <c r="AN59" s="1">
        <v>0.97</v>
      </c>
      <c r="AO59" s="1">
        <v>1.8</v>
      </c>
      <c r="AP59" s="1" t="s">
        <v>56</v>
      </c>
      <c r="AQ59" s="1" t="s">
        <v>17</v>
      </c>
      <c r="AS59" s="1" t="s">
        <v>17</v>
      </c>
      <c r="AU59" s="1">
        <v>0.52</v>
      </c>
      <c r="AV59" s="1">
        <v>26</v>
      </c>
      <c r="AX59" s="1">
        <v>77000</v>
      </c>
      <c r="AY59" s="1">
        <v>10000</v>
      </c>
      <c r="AZ59" s="1">
        <v>16000</v>
      </c>
      <c r="BA59" s="1">
        <v>2900</v>
      </c>
      <c r="BB59" s="1">
        <v>80</v>
      </c>
      <c r="BC59" s="1">
        <v>190</v>
      </c>
      <c r="BD59" s="1">
        <v>90</v>
      </c>
      <c r="BF59" s="1" t="s">
        <v>41</v>
      </c>
      <c r="BG59" s="1">
        <v>0.4</v>
      </c>
      <c r="BH59" s="1">
        <v>57</v>
      </c>
      <c r="BI59" s="1" t="s">
        <v>59</v>
      </c>
      <c r="BJ59" s="1">
        <v>0.35</v>
      </c>
      <c r="BK59" s="1" t="s">
        <v>46</v>
      </c>
      <c r="BL59" s="1">
        <v>0.27</v>
      </c>
      <c r="BM59" s="1">
        <v>3.1</v>
      </c>
      <c r="BN59" s="1">
        <v>2.2999999999999998</v>
      </c>
      <c r="BO59" s="1" t="s">
        <v>15</v>
      </c>
      <c r="BP59" s="1">
        <v>1</v>
      </c>
      <c r="BQ59" s="1">
        <v>1.2</v>
      </c>
      <c r="BR59" s="1" t="s">
        <v>56</v>
      </c>
      <c r="BS59" s="1" t="s">
        <v>17</v>
      </c>
      <c r="BU59" s="1" t="s">
        <v>17</v>
      </c>
      <c r="BW59" s="1" t="s">
        <v>48</v>
      </c>
      <c r="BX59" s="1">
        <v>47</v>
      </c>
      <c r="CJ59" s="1" t="s">
        <v>16</v>
      </c>
      <c r="CQ59" s="1">
        <v>230</v>
      </c>
    </row>
    <row r="60" spans="1:98" x14ac:dyDescent="0.25">
      <c r="A60" s="1" t="s">
        <v>578</v>
      </c>
      <c r="B60" s="1" t="s">
        <v>185</v>
      </c>
      <c r="C60" s="1" t="s">
        <v>7</v>
      </c>
      <c r="D60" s="1">
        <v>0</v>
      </c>
      <c r="E60" s="1">
        <v>9416</v>
      </c>
      <c r="F60" s="1">
        <v>116.64525312000002</v>
      </c>
      <c r="G60" s="1" t="s">
        <v>21</v>
      </c>
      <c r="H60" s="1" t="s">
        <v>186</v>
      </c>
      <c r="I60" s="2">
        <v>42230.46875</v>
      </c>
      <c r="O60" s="1">
        <v>98</v>
      </c>
      <c r="R60" s="1">
        <v>2.3E-2</v>
      </c>
      <c r="S60" s="1">
        <f t="shared" si="0"/>
        <v>7.4000000000000003E-3</v>
      </c>
      <c r="T60" s="1">
        <v>0.37</v>
      </c>
      <c r="Z60" s="1">
        <v>54</v>
      </c>
      <c r="AB60" s="1">
        <v>26</v>
      </c>
      <c r="AE60" s="1">
        <v>0.31</v>
      </c>
      <c r="AG60" s="1" t="s">
        <v>17</v>
      </c>
      <c r="AH60" s="1">
        <v>0.44</v>
      </c>
      <c r="AJ60" s="1" t="s">
        <v>46</v>
      </c>
      <c r="AK60" s="1" t="s">
        <v>90</v>
      </c>
      <c r="AL60" s="1" t="s">
        <v>33</v>
      </c>
      <c r="AO60" s="1" t="s">
        <v>9</v>
      </c>
      <c r="AP60" s="1">
        <v>0.24</v>
      </c>
      <c r="AT60" s="1">
        <v>0.59</v>
      </c>
      <c r="AV60" s="1">
        <v>6.9</v>
      </c>
      <c r="BB60" s="1">
        <v>220</v>
      </c>
      <c r="BD60" s="1">
        <v>71</v>
      </c>
      <c r="BG60" s="1">
        <v>1.6</v>
      </c>
      <c r="BH60" s="1">
        <v>47</v>
      </c>
      <c r="BI60" s="1" t="s">
        <v>17</v>
      </c>
      <c r="BJ60" s="1" t="s">
        <v>128</v>
      </c>
      <c r="BL60" s="1" t="s">
        <v>46</v>
      </c>
      <c r="BM60" s="1">
        <v>21</v>
      </c>
      <c r="BN60" s="1">
        <v>5.7</v>
      </c>
      <c r="BQ60" s="1" t="s">
        <v>88</v>
      </c>
      <c r="BR60" s="1" t="s">
        <v>43</v>
      </c>
      <c r="BV60" s="1">
        <v>0.6</v>
      </c>
      <c r="BX60" s="1">
        <v>48</v>
      </c>
      <c r="CA60" s="1">
        <v>7.4000000000000003E-3</v>
      </c>
      <c r="CI60" s="1" t="s">
        <v>17</v>
      </c>
      <c r="CJ60" s="1" t="s">
        <v>17</v>
      </c>
    </row>
    <row r="61" spans="1:98" x14ac:dyDescent="0.25">
      <c r="A61" s="1" t="s">
        <v>579</v>
      </c>
      <c r="B61" s="1" t="s">
        <v>188</v>
      </c>
      <c r="C61" s="1" t="s">
        <v>7</v>
      </c>
      <c r="D61" s="1" t="s">
        <v>187</v>
      </c>
      <c r="E61" s="1">
        <v>66</v>
      </c>
      <c r="F61" s="1">
        <v>127.83019392000001</v>
      </c>
      <c r="G61" s="1" t="s">
        <v>21</v>
      </c>
      <c r="H61" s="1" t="s">
        <v>186</v>
      </c>
      <c r="I61" s="2">
        <v>42230.520833333336</v>
      </c>
      <c r="J61" s="1">
        <v>20.47</v>
      </c>
      <c r="K61" s="1">
        <v>7</v>
      </c>
      <c r="L61" s="1">
        <v>428.7</v>
      </c>
      <c r="M61" s="1">
        <v>7.99</v>
      </c>
      <c r="O61" s="1">
        <v>98</v>
      </c>
      <c r="R61" s="1">
        <v>1.7000000000000001E-2</v>
      </c>
      <c r="S61" s="1">
        <f t="shared" si="0"/>
        <v>6.7000000000000002E-3</v>
      </c>
      <c r="T61" s="1">
        <v>0.36</v>
      </c>
      <c r="Z61" s="1">
        <v>100</v>
      </c>
      <c r="AB61" s="1">
        <v>70</v>
      </c>
      <c r="AE61" s="1">
        <v>0.68</v>
      </c>
      <c r="AG61" s="1" t="s">
        <v>17</v>
      </c>
      <c r="AH61" s="1">
        <v>0.27</v>
      </c>
      <c r="AJ61" s="1" t="s">
        <v>46</v>
      </c>
      <c r="AK61" s="1" t="s">
        <v>90</v>
      </c>
      <c r="AL61" s="1">
        <v>3.2</v>
      </c>
      <c r="AO61" s="1" t="s">
        <v>9</v>
      </c>
      <c r="AP61" s="1">
        <v>0.22</v>
      </c>
      <c r="AT61" s="1">
        <v>0.63</v>
      </c>
      <c r="AV61" s="1">
        <v>47</v>
      </c>
      <c r="BB61" s="1">
        <v>370</v>
      </c>
      <c r="BD61" s="1">
        <v>62</v>
      </c>
      <c r="BG61" s="1">
        <v>1.3</v>
      </c>
      <c r="BH61" s="1">
        <v>48</v>
      </c>
      <c r="BI61" s="1" t="s">
        <v>17</v>
      </c>
      <c r="BJ61" s="1" t="s">
        <v>128</v>
      </c>
      <c r="BL61" s="1" t="s">
        <v>46</v>
      </c>
      <c r="BM61" s="1" t="s">
        <v>167</v>
      </c>
      <c r="BN61" s="1">
        <v>8</v>
      </c>
      <c r="BQ61" s="1" t="s">
        <v>9</v>
      </c>
      <c r="BR61" s="1" t="s">
        <v>43</v>
      </c>
      <c r="BV61" s="1">
        <v>0.59</v>
      </c>
      <c r="BX61" s="1">
        <v>46</v>
      </c>
      <c r="CA61" s="1">
        <v>6.7000000000000002E-3</v>
      </c>
      <c r="CI61" s="1" t="s">
        <v>17</v>
      </c>
      <c r="CJ61" s="1" t="s">
        <v>17</v>
      </c>
    </row>
    <row r="62" spans="1:98" x14ac:dyDescent="0.25">
      <c r="A62" s="1" t="s">
        <v>513</v>
      </c>
      <c r="B62" s="1">
        <v>2495777</v>
      </c>
      <c r="C62" s="1" t="s">
        <v>114</v>
      </c>
      <c r="D62" s="1" t="s">
        <v>190</v>
      </c>
      <c r="E62" s="1" t="s">
        <v>191</v>
      </c>
      <c r="F62" s="1">
        <v>146.16062208</v>
      </c>
      <c r="G62" s="1" t="s">
        <v>21</v>
      </c>
      <c r="H62" s="1" t="s">
        <v>186</v>
      </c>
      <c r="I62" s="2">
        <v>42426.447916666664</v>
      </c>
      <c r="L62" s="1">
        <v>491</v>
      </c>
      <c r="O62" s="1">
        <v>114</v>
      </c>
      <c r="P62" s="1">
        <v>125</v>
      </c>
      <c r="Q62" s="1">
        <v>12.2</v>
      </c>
      <c r="T62" s="1">
        <v>0.3</v>
      </c>
      <c r="BZ62" s="1">
        <v>328</v>
      </c>
      <c r="CC62" s="1">
        <v>1.75</v>
      </c>
      <c r="CD62" s="1">
        <v>123</v>
      </c>
      <c r="CN62" s="1">
        <v>63</v>
      </c>
    </row>
    <row r="63" spans="1:98" x14ac:dyDescent="0.25">
      <c r="A63" s="1" t="s">
        <v>580</v>
      </c>
      <c r="B63" s="1" t="s">
        <v>198</v>
      </c>
      <c r="C63" s="1" t="s">
        <v>114</v>
      </c>
      <c r="D63" s="1" t="s">
        <v>197</v>
      </c>
      <c r="E63" s="1" t="s">
        <v>199</v>
      </c>
      <c r="F63" s="1">
        <v>162.99436032000003</v>
      </c>
      <c r="G63" s="1" t="s">
        <v>127</v>
      </c>
      <c r="H63" s="1" t="s">
        <v>186</v>
      </c>
      <c r="I63" s="2">
        <v>42222.777083333334</v>
      </c>
      <c r="O63" s="1">
        <v>85.9</v>
      </c>
      <c r="P63" s="1">
        <v>107</v>
      </c>
      <c r="Q63" s="1">
        <v>10.3</v>
      </c>
      <c r="R63" s="1">
        <v>2.3E-2</v>
      </c>
      <c r="T63" s="1">
        <v>0.34</v>
      </c>
      <c r="V63" s="1">
        <v>59000</v>
      </c>
      <c r="W63" s="1">
        <v>9600</v>
      </c>
      <c r="Z63" s="1">
        <v>50</v>
      </c>
      <c r="AB63" s="1">
        <v>24</v>
      </c>
      <c r="AD63" s="1" t="s">
        <v>200</v>
      </c>
      <c r="AE63" s="1" t="s">
        <v>96</v>
      </c>
      <c r="AF63" s="1" t="s">
        <v>201</v>
      </c>
      <c r="AG63" s="1" t="s">
        <v>82</v>
      </c>
      <c r="AH63" s="1" t="s">
        <v>202</v>
      </c>
      <c r="AI63" s="1" t="s">
        <v>60</v>
      </c>
      <c r="AJ63" s="1" t="s">
        <v>194</v>
      </c>
      <c r="AK63" s="1" t="s">
        <v>193</v>
      </c>
      <c r="AL63" s="1" t="s">
        <v>203</v>
      </c>
      <c r="AM63" s="1" t="s">
        <v>204</v>
      </c>
      <c r="AN63" s="1">
        <v>1</v>
      </c>
      <c r="AO63" s="1" t="s">
        <v>205</v>
      </c>
      <c r="AP63" s="1" t="s">
        <v>47</v>
      </c>
      <c r="AQ63" s="1" t="s">
        <v>80</v>
      </c>
      <c r="AS63" s="1" t="s">
        <v>153</v>
      </c>
      <c r="AT63" s="1">
        <v>1</v>
      </c>
      <c r="AU63" s="1" t="s">
        <v>202</v>
      </c>
      <c r="AV63" s="1" t="s">
        <v>195</v>
      </c>
      <c r="AX63" s="1">
        <v>58000</v>
      </c>
      <c r="AY63" s="1">
        <v>9800</v>
      </c>
      <c r="BB63" s="1">
        <v>1200</v>
      </c>
      <c r="BD63" s="1">
        <v>110</v>
      </c>
      <c r="BF63" s="1" t="s">
        <v>200</v>
      </c>
      <c r="BG63" s="1" t="s">
        <v>96</v>
      </c>
      <c r="BH63" s="1" t="s">
        <v>201</v>
      </c>
      <c r="BI63" s="1" t="s">
        <v>82</v>
      </c>
      <c r="BJ63" s="1" t="s">
        <v>202</v>
      </c>
      <c r="BK63" s="1" t="s">
        <v>60</v>
      </c>
      <c r="BL63" s="1" t="s">
        <v>194</v>
      </c>
      <c r="BM63" s="1" t="s">
        <v>193</v>
      </c>
      <c r="BN63" s="1">
        <v>5</v>
      </c>
      <c r="BO63" s="1" t="s">
        <v>204</v>
      </c>
      <c r="BP63" s="1">
        <v>1</v>
      </c>
      <c r="BQ63" s="1" t="s">
        <v>205</v>
      </c>
      <c r="BR63" s="1" t="s">
        <v>47</v>
      </c>
      <c r="BS63" s="1" t="s">
        <v>80</v>
      </c>
      <c r="BU63" s="1" t="s">
        <v>153</v>
      </c>
      <c r="BV63" s="1">
        <v>1</v>
      </c>
      <c r="BW63" s="1">
        <v>2</v>
      </c>
      <c r="BX63" s="1">
        <v>40</v>
      </c>
      <c r="BZ63" s="1">
        <v>264</v>
      </c>
      <c r="CC63" s="1">
        <v>3.66</v>
      </c>
      <c r="CD63" s="1">
        <v>103</v>
      </c>
      <c r="CN63" s="1">
        <v>53</v>
      </c>
      <c r="CQ63" s="1">
        <v>190</v>
      </c>
      <c r="CS63" s="1" t="s">
        <v>64</v>
      </c>
      <c r="CT63" s="1" t="s">
        <v>64</v>
      </c>
    </row>
    <row r="64" spans="1:98" x14ac:dyDescent="0.25">
      <c r="A64" s="1" t="s">
        <v>581</v>
      </c>
      <c r="B64" s="1" t="s">
        <v>208</v>
      </c>
      <c r="C64" s="1" t="s">
        <v>114</v>
      </c>
      <c r="D64" s="1" t="s">
        <v>207</v>
      </c>
      <c r="E64" s="1" t="s">
        <v>209</v>
      </c>
      <c r="F64" s="1">
        <v>164.08871424</v>
      </c>
      <c r="G64" s="1" t="s">
        <v>21</v>
      </c>
      <c r="H64" s="1" t="s">
        <v>186</v>
      </c>
      <c r="I64" s="2">
        <v>42223.694444444445</v>
      </c>
      <c r="O64" s="1">
        <v>81.8</v>
      </c>
      <c r="P64" s="1">
        <v>99.3</v>
      </c>
      <c r="Q64" s="1" t="s">
        <v>210</v>
      </c>
      <c r="R64" s="1">
        <v>1.7999999999999999E-2</v>
      </c>
      <c r="T64" s="1">
        <v>0.33</v>
      </c>
      <c r="V64" s="1">
        <v>56000</v>
      </c>
      <c r="W64" s="1">
        <v>9200</v>
      </c>
      <c r="Z64" s="1">
        <v>40</v>
      </c>
      <c r="AB64" s="1">
        <v>11</v>
      </c>
      <c r="AD64" s="1" t="s">
        <v>200</v>
      </c>
      <c r="AE64" s="1" t="s">
        <v>96</v>
      </c>
      <c r="AF64" s="1" t="s">
        <v>201</v>
      </c>
      <c r="AG64" s="1" t="s">
        <v>82</v>
      </c>
      <c r="AH64" s="1" t="s">
        <v>202</v>
      </c>
      <c r="AI64" s="1" t="s">
        <v>60</v>
      </c>
      <c r="AJ64" s="1" t="s">
        <v>194</v>
      </c>
      <c r="AK64" s="1" t="s">
        <v>193</v>
      </c>
      <c r="AL64" s="1" t="s">
        <v>203</v>
      </c>
      <c r="AM64" s="1" t="s">
        <v>204</v>
      </c>
      <c r="AN64" s="1">
        <v>1</v>
      </c>
      <c r="AO64" s="1" t="s">
        <v>205</v>
      </c>
      <c r="AP64" s="1" t="s">
        <v>47</v>
      </c>
      <c r="AQ64" s="1" t="s">
        <v>80</v>
      </c>
      <c r="AS64" s="1" t="s">
        <v>153</v>
      </c>
      <c r="AT64" s="1" t="s">
        <v>196</v>
      </c>
      <c r="AU64" s="1" t="s">
        <v>202</v>
      </c>
      <c r="AV64" s="1" t="s">
        <v>195</v>
      </c>
      <c r="AX64" s="1">
        <v>56000</v>
      </c>
      <c r="AY64" s="1">
        <v>9700</v>
      </c>
      <c r="BB64" s="1">
        <v>830</v>
      </c>
      <c r="BD64" s="1">
        <v>73</v>
      </c>
      <c r="BF64" s="1" t="s">
        <v>200</v>
      </c>
      <c r="BG64" s="1" t="s">
        <v>96</v>
      </c>
      <c r="BH64" s="1" t="s">
        <v>201</v>
      </c>
      <c r="BI64" s="1" t="s">
        <v>82</v>
      </c>
      <c r="BJ64" s="1" t="s">
        <v>202</v>
      </c>
      <c r="BK64" s="1" t="s">
        <v>60</v>
      </c>
      <c r="BL64" s="1" t="s">
        <v>194</v>
      </c>
      <c r="BM64" s="1" t="s">
        <v>193</v>
      </c>
      <c r="BN64" s="1">
        <v>3</v>
      </c>
      <c r="BO64" s="1" t="s">
        <v>204</v>
      </c>
      <c r="BP64" s="1">
        <v>1</v>
      </c>
      <c r="BQ64" s="1" t="s">
        <v>205</v>
      </c>
      <c r="BR64" s="1" t="s">
        <v>47</v>
      </c>
      <c r="BS64" s="1" t="s">
        <v>80</v>
      </c>
      <c r="BU64" s="1" t="s">
        <v>153</v>
      </c>
      <c r="BV64" s="1">
        <v>1</v>
      </c>
      <c r="BW64" s="1">
        <v>2</v>
      </c>
      <c r="BX64" s="1">
        <v>30</v>
      </c>
      <c r="BZ64" s="1">
        <v>252</v>
      </c>
      <c r="CC64" s="1">
        <v>4.0999999999999996</v>
      </c>
      <c r="CD64" s="1">
        <v>95.2</v>
      </c>
      <c r="CN64" s="1">
        <v>29</v>
      </c>
      <c r="CQ64" s="1">
        <v>180</v>
      </c>
      <c r="CR64" s="1" t="s">
        <v>211</v>
      </c>
      <c r="CS64" s="1" t="s">
        <v>64</v>
      </c>
      <c r="CT64" s="1" t="s">
        <v>64</v>
      </c>
    </row>
    <row r="65" spans="1:98" x14ac:dyDescent="0.25">
      <c r="A65" s="1" t="s">
        <v>516</v>
      </c>
      <c r="B65" s="1" t="s">
        <v>215</v>
      </c>
      <c r="C65" s="1" t="s">
        <v>114</v>
      </c>
      <c r="D65" s="1" t="s">
        <v>207</v>
      </c>
      <c r="E65" s="1" t="s">
        <v>209</v>
      </c>
      <c r="F65" s="1">
        <v>164.08871424</v>
      </c>
      <c r="G65" s="1" t="s">
        <v>21</v>
      </c>
      <c r="H65" s="1" t="s">
        <v>186</v>
      </c>
      <c r="I65" s="2">
        <v>42224.944444444445</v>
      </c>
      <c r="O65" s="1">
        <v>85.8</v>
      </c>
      <c r="P65" s="1">
        <v>97.1</v>
      </c>
      <c r="Q65" s="1" t="s">
        <v>210</v>
      </c>
      <c r="R65" s="1">
        <v>2.1999999999999999E-2</v>
      </c>
      <c r="T65" s="1">
        <v>0.35</v>
      </c>
      <c r="V65" s="1">
        <v>56000</v>
      </c>
      <c r="W65" s="1">
        <v>8900</v>
      </c>
      <c r="Z65" s="1">
        <v>30</v>
      </c>
      <c r="AB65" s="1">
        <v>9</v>
      </c>
      <c r="AD65" s="1" t="s">
        <v>200</v>
      </c>
      <c r="AE65" s="1" t="s">
        <v>96</v>
      </c>
      <c r="AF65" s="1" t="s">
        <v>201</v>
      </c>
      <c r="AG65" s="1" t="s">
        <v>82</v>
      </c>
      <c r="AH65" s="1" t="s">
        <v>202</v>
      </c>
      <c r="AI65" s="1" t="s">
        <v>60</v>
      </c>
      <c r="AJ65" s="1" t="s">
        <v>194</v>
      </c>
      <c r="AK65" s="1" t="s">
        <v>193</v>
      </c>
      <c r="AL65" s="1" t="s">
        <v>203</v>
      </c>
      <c r="AM65" s="1" t="s">
        <v>204</v>
      </c>
      <c r="AN65" s="1">
        <v>1</v>
      </c>
      <c r="AO65" s="1" t="s">
        <v>205</v>
      </c>
      <c r="AP65" s="1" t="s">
        <v>47</v>
      </c>
      <c r="AQ65" s="1" t="s">
        <v>80</v>
      </c>
      <c r="AS65" s="1" t="s">
        <v>153</v>
      </c>
      <c r="AT65" s="1" t="s">
        <v>196</v>
      </c>
      <c r="AU65" s="1" t="s">
        <v>202</v>
      </c>
      <c r="AV65" s="1" t="s">
        <v>195</v>
      </c>
      <c r="AX65" s="1">
        <v>58000</v>
      </c>
      <c r="AY65" s="1">
        <v>9900</v>
      </c>
      <c r="BB65" s="1">
        <v>890</v>
      </c>
      <c r="BD65" s="1">
        <v>160</v>
      </c>
      <c r="BF65" s="1" t="s">
        <v>200</v>
      </c>
      <c r="BG65" s="1">
        <v>4</v>
      </c>
      <c r="BH65" s="1" t="s">
        <v>201</v>
      </c>
      <c r="BI65" s="1" t="s">
        <v>82</v>
      </c>
      <c r="BJ65" s="1" t="s">
        <v>202</v>
      </c>
      <c r="BK65" s="1" t="s">
        <v>60</v>
      </c>
      <c r="BL65" s="1" t="s">
        <v>194</v>
      </c>
      <c r="BM65" s="1">
        <v>20</v>
      </c>
      <c r="BN65" s="1">
        <v>72</v>
      </c>
      <c r="BO65" s="1" t="s">
        <v>204</v>
      </c>
      <c r="BP65" s="1">
        <v>2</v>
      </c>
      <c r="BQ65" s="1" t="s">
        <v>205</v>
      </c>
      <c r="BR65" s="1" t="s">
        <v>47</v>
      </c>
      <c r="BS65" s="1" t="s">
        <v>80</v>
      </c>
      <c r="BU65" s="1" t="s">
        <v>153</v>
      </c>
      <c r="BV65" s="1" t="s">
        <v>196</v>
      </c>
      <c r="BW65" s="1">
        <v>5</v>
      </c>
      <c r="BX65" s="1">
        <v>110</v>
      </c>
      <c r="BZ65" s="1">
        <v>264</v>
      </c>
      <c r="CC65" s="1" t="s">
        <v>18</v>
      </c>
      <c r="CD65" s="1">
        <v>97.1</v>
      </c>
      <c r="CN65" s="1">
        <v>69</v>
      </c>
      <c r="CQ65" s="1">
        <v>180</v>
      </c>
      <c r="CR65" s="1" t="s">
        <v>211</v>
      </c>
      <c r="CS65" s="1" t="s">
        <v>64</v>
      </c>
      <c r="CT65" s="1" t="s">
        <v>64</v>
      </c>
    </row>
    <row r="66" spans="1:98" x14ac:dyDescent="0.25">
      <c r="A66" s="1" t="s">
        <v>583</v>
      </c>
      <c r="B66" s="1" t="s">
        <v>217</v>
      </c>
      <c r="C66" s="1" t="s">
        <v>114</v>
      </c>
      <c r="D66" s="1" t="s">
        <v>207</v>
      </c>
      <c r="E66" s="1" t="s">
        <v>209</v>
      </c>
      <c r="F66" s="1">
        <v>164.08871424</v>
      </c>
      <c r="G66" s="1" t="s">
        <v>21</v>
      </c>
      <c r="H66" s="1" t="s">
        <v>186</v>
      </c>
      <c r="I66" s="2">
        <v>42226.5625</v>
      </c>
      <c r="O66" s="1">
        <v>88.5</v>
      </c>
      <c r="P66" s="1">
        <v>89.6</v>
      </c>
      <c r="Q66" s="1" t="s">
        <v>210</v>
      </c>
      <c r="R66" s="1">
        <v>1.7000000000000001E-2</v>
      </c>
      <c r="T66" s="1">
        <v>0.34</v>
      </c>
      <c r="V66" s="1">
        <v>54000</v>
      </c>
      <c r="W66" s="1">
        <v>9100</v>
      </c>
      <c r="Z66" s="1">
        <v>50</v>
      </c>
      <c r="AB66" s="1">
        <v>8</v>
      </c>
      <c r="AD66" s="1" t="s">
        <v>200</v>
      </c>
      <c r="AE66" s="1" t="s">
        <v>96</v>
      </c>
      <c r="AF66" s="1" t="s">
        <v>201</v>
      </c>
      <c r="AG66" s="1" t="s">
        <v>82</v>
      </c>
      <c r="AH66" s="1" t="s">
        <v>202</v>
      </c>
      <c r="AI66" s="1" t="s">
        <v>60</v>
      </c>
      <c r="AJ66" s="1" t="s">
        <v>194</v>
      </c>
      <c r="AK66" s="1" t="s">
        <v>193</v>
      </c>
      <c r="AL66" s="1" t="s">
        <v>203</v>
      </c>
      <c r="AM66" s="1" t="s">
        <v>204</v>
      </c>
      <c r="AN66" s="1">
        <v>1</v>
      </c>
      <c r="AO66" s="1" t="s">
        <v>205</v>
      </c>
      <c r="AP66" s="1" t="s">
        <v>47</v>
      </c>
      <c r="AQ66" s="1" t="s">
        <v>80</v>
      </c>
      <c r="AS66" s="1" t="s">
        <v>153</v>
      </c>
      <c r="AT66" s="1" t="s">
        <v>196</v>
      </c>
      <c r="AU66" s="1" t="s">
        <v>202</v>
      </c>
      <c r="AV66" s="1" t="s">
        <v>195</v>
      </c>
      <c r="AX66" s="1">
        <v>55000</v>
      </c>
      <c r="AY66" s="1">
        <v>9100</v>
      </c>
      <c r="BB66" s="1">
        <v>430</v>
      </c>
      <c r="BD66" s="1">
        <v>59</v>
      </c>
      <c r="BF66" s="1" t="s">
        <v>200</v>
      </c>
      <c r="BG66" s="1" t="s">
        <v>96</v>
      </c>
      <c r="BH66" s="1" t="s">
        <v>201</v>
      </c>
      <c r="BI66" s="1" t="s">
        <v>82</v>
      </c>
      <c r="BJ66" s="1" t="s">
        <v>202</v>
      </c>
      <c r="BK66" s="1" t="s">
        <v>60</v>
      </c>
      <c r="BL66" s="1" t="s">
        <v>194</v>
      </c>
      <c r="BM66" s="1" t="s">
        <v>193</v>
      </c>
      <c r="BN66" s="1">
        <v>13</v>
      </c>
      <c r="BO66" s="1" t="s">
        <v>204</v>
      </c>
      <c r="BP66" s="1">
        <v>1</v>
      </c>
      <c r="BQ66" s="1" t="s">
        <v>205</v>
      </c>
      <c r="BR66" s="1" t="s">
        <v>47</v>
      </c>
      <c r="BS66" s="1" t="s">
        <v>80</v>
      </c>
      <c r="BU66" s="1" t="s">
        <v>153</v>
      </c>
      <c r="BV66" s="1" t="s">
        <v>196</v>
      </c>
      <c r="BW66" s="1" t="s">
        <v>202</v>
      </c>
      <c r="BX66" s="1">
        <v>30</v>
      </c>
      <c r="BZ66" s="1">
        <v>242</v>
      </c>
      <c r="CC66" s="1">
        <v>6</v>
      </c>
      <c r="CD66" s="1">
        <v>83.6</v>
      </c>
      <c r="CN66" s="1">
        <v>23</v>
      </c>
      <c r="CP66" s="1">
        <v>170</v>
      </c>
      <c r="CR66" s="1" t="s">
        <v>211</v>
      </c>
      <c r="CS66" s="1" t="s">
        <v>64</v>
      </c>
      <c r="CT66" s="1" t="s">
        <v>64</v>
      </c>
    </row>
    <row r="67" spans="1:98" x14ac:dyDescent="0.25">
      <c r="A67" s="1" t="s">
        <v>582</v>
      </c>
      <c r="B67" s="1" t="s">
        <v>214</v>
      </c>
      <c r="C67" s="1" t="s">
        <v>114</v>
      </c>
      <c r="D67" s="1" t="s">
        <v>207</v>
      </c>
      <c r="E67" s="1" t="s">
        <v>209</v>
      </c>
      <c r="F67" s="1">
        <v>164.08871424</v>
      </c>
      <c r="G67" s="1" t="s">
        <v>21</v>
      </c>
      <c r="H67" s="1" t="s">
        <v>186</v>
      </c>
      <c r="I67" s="2">
        <v>42224.708333333336</v>
      </c>
      <c r="O67" s="1">
        <v>88.9</v>
      </c>
      <c r="P67" s="1">
        <v>96</v>
      </c>
      <c r="Q67" s="1" t="s">
        <v>210</v>
      </c>
      <c r="R67" s="1">
        <v>1.9E-2</v>
      </c>
      <c r="T67" s="1">
        <v>0.38</v>
      </c>
      <c r="V67" s="1">
        <v>58000</v>
      </c>
      <c r="W67" s="1">
        <v>9300</v>
      </c>
      <c r="Z67" s="1">
        <v>70</v>
      </c>
      <c r="AB67" s="1">
        <v>11</v>
      </c>
      <c r="AD67" s="1" t="s">
        <v>200</v>
      </c>
      <c r="AE67" s="1" t="s">
        <v>96</v>
      </c>
      <c r="AF67" s="1" t="s">
        <v>201</v>
      </c>
      <c r="AG67" s="1" t="s">
        <v>82</v>
      </c>
      <c r="AH67" s="1" t="s">
        <v>202</v>
      </c>
      <c r="AI67" s="1" t="s">
        <v>60</v>
      </c>
      <c r="AJ67" s="1" t="s">
        <v>194</v>
      </c>
      <c r="AK67" s="1" t="s">
        <v>193</v>
      </c>
      <c r="AL67" s="1">
        <v>3</v>
      </c>
      <c r="AM67" s="1" t="s">
        <v>204</v>
      </c>
      <c r="AN67" s="1">
        <v>1</v>
      </c>
      <c r="AO67" s="1" t="s">
        <v>205</v>
      </c>
      <c r="AP67" s="1" t="s">
        <v>47</v>
      </c>
      <c r="AQ67" s="1" t="s">
        <v>80</v>
      </c>
      <c r="AS67" s="1" t="s">
        <v>153</v>
      </c>
      <c r="AT67" s="1" t="s">
        <v>196</v>
      </c>
      <c r="AU67" s="1" t="s">
        <v>202</v>
      </c>
      <c r="AV67" s="1" t="s">
        <v>195</v>
      </c>
      <c r="AX67" s="1">
        <v>60000</v>
      </c>
      <c r="AY67" s="1">
        <v>9700</v>
      </c>
      <c r="BB67" s="1">
        <v>40</v>
      </c>
      <c r="BD67" s="1">
        <v>170</v>
      </c>
      <c r="BF67" s="1" t="s">
        <v>200</v>
      </c>
      <c r="BG67" s="1">
        <v>5</v>
      </c>
      <c r="BH67" s="1" t="s">
        <v>201</v>
      </c>
      <c r="BI67" s="1" t="s">
        <v>82</v>
      </c>
      <c r="BJ67" s="1" t="s">
        <v>202</v>
      </c>
      <c r="BK67" s="1" t="s">
        <v>60</v>
      </c>
      <c r="BL67" s="1" t="s">
        <v>194</v>
      </c>
      <c r="BM67" s="1">
        <v>20</v>
      </c>
      <c r="BN67" s="1">
        <v>100</v>
      </c>
      <c r="BO67" s="1" t="s">
        <v>204</v>
      </c>
      <c r="BP67" s="1">
        <v>2</v>
      </c>
      <c r="BQ67" s="1" t="s">
        <v>205</v>
      </c>
      <c r="BR67" s="1" t="s">
        <v>47</v>
      </c>
      <c r="BS67" s="1" t="s">
        <v>80</v>
      </c>
      <c r="BU67" s="1" t="s">
        <v>153</v>
      </c>
      <c r="BV67" s="1" t="s">
        <v>196</v>
      </c>
      <c r="BW67" s="1">
        <v>6</v>
      </c>
      <c r="BX67" s="1">
        <v>120</v>
      </c>
      <c r="BZ67" s="1">
        <v>262</v>
      </c>
      <c r="CC67" s="1">
        <v>2.94</v>
      </c>
      <c r="CD67" s="1">
        <v>93.1</v>
      </c>
      <c r="CN67" s="1">
        <v>71</v>
      </c>
      <c r="CP67" s="1">
        <v>180</v>
      </c>
      <c r="CQ67" s="1">
        <v>190</v>
      </c>
      <c r="CR67" s="1" t="s">
        <v>211</v>
      </c>
      <c r="CS67" s="1" t="s">
        <v>64</v>
      </c>
      <c r="CT67" s="1" t="s">
        <v>64</v>
      </c>
    </row>
    <row r="68" spans="1:98" x14ac:dyDescent="0.25">
      <c r="A68" s="1" t="s">
        <v>584</v>
      </c>
      <c r="B68" s="1" t="s">
        <v>218</v>
      </c>
      <c r="C68" s="1" t="s">
        <v>114</v>
      </c>
      <c r="D68" s="1" t="s">
        <v>207</v>
      </c>
      <c r="E68" s="1" t="s">
        <v>209</v>
      </c>
      <c r="F68" s="1">
        <v>164.08871424</v>
      </c>
      <c r="G68" s="1" t="s">
        <v>21</v>
      </c>
      <c r="H68" s="1" t="s">
        <v>186</v>
      </c>
      <c r="I68" s="2">
        <v>42226.767361111109</v>
      </c>
      <c r="O68" s="1">
        <v>89.6</v>
      </c>
      <c r="P68" s="1">
        <v>96.5</v>
      </c>
      <c r="Q68" s="1" t="s">
        <v>210</v>
      </c>
      <c r="R68" s="1">
        <v>1.7000000000000001E-2</v>
      </c>
      <c r="T68" s="1">
        <v>0.34</v>
      </c>
      <c r="V68" s="1">
        <v>56000</v>
      </c>
      <c r="W68" s="1">
        <v>9200</v>
      </c>
      <c r="Z68" s="1">
        <v>50</v>
      </c>
      <c r="AB68" s="1">
        <v>8</v>
      </c>
      <c r="AD68" s="1" t="s">
        <v>200</v>
      </c>
      <c r="AE68" s="1" t="s">
        <v>96</v>
      </c>
      <c r="AF68" s="1" t="s">
        <v>201</v>
      </c>
      <c r="AG68" s="1" t="s">
        <v>82</v>
      </c>
      <c r="AH68" s="1" t="s">
        <v>202</v>
      </c>
      <c r="AI68" s="1" t="s">
        <v>60</v>
      </c>
      <c r="AJ68" s="1" t="s">
        <v>194</v>
      </c>
      <c r="AK68" s="1" t="s">
        <v>193</v>
      </c>
      <c r="AL68" s="1" t="s">
        <v>203</v>
      </c>
      <c r="AM68" s="1" t="s">
        <v>204</v>
      </c>
      <c r="AN68" s="1">
        <v>1</v>
      </c>
      <c r="AO68" s="1" t="s">
        <v>205</v>
      </c>
      <c r="AP68" s="1" t="s">
        <v>47</v>
      </c>
      <c r="AQ68" s="1" t="s">
        <v>80</v>
      </c>
      <c r="AS68" s="1" t="s">
        <v>153</v>
      </c>
      <c r="AT68" s="1" t="s">
        <v>196</v>
      </c>
      <c r="AU68" s="1" t="s">
        <v>202</v>
      </c>
      <c r="AV68" s="1" t="s">
        <v>195</v>
      </c>
      <c r="AX68" s="1">
        <v>59000</v>
      </c>
      <c r="AY68" s="1">
        <v>9700</v>
      </c>
      <c r="BB68" s="1">
        <v>340</v>
      </c>
      <c r="BD68" s="1">
        <v>45</v>
      </c>
      <c r="BF68" s="1" t="s">
        <v>200</v>
      </c>
      <c r="BG68" s="1" t="s">
        <v>96</v>
      </c>
      <c r="BH68" s="1" t="s">
        <v>201</v>
      </c>
      <c r="BI68" s="1" t="s">
        <v>82</v>
      </c>
      <c r="BJ68" s="1" t="s">
        <v>202</v>
      </c>
      <c r="BK68" s="1" t="s">
        <v>60</v>
      </c>
      <c r="BL68" s="1" t="s">
        <v>194</v>
      </c>
      <c r="BM68" s="1" t="s">
        <v>193</v>
      </c>
      <c r="BN68" s="1">
        <v>10</v>
      </c>
      <c r="BO68" s="1" t="s">
        <v>204</v>
      </c>
      <c r="BP68" s="1">
        <v>1</v>
      </c>
      <c r="BQ68" s="1" t="s">
        <v>205</v>
      </c>
      <c r="BR68" s="1" t="s">
        <v>47</v>
      </c>
      <c r="BS68" s="1" t="s">
        <v>80</v>
      </c>
      <c r="BU68" s="1" t="s">
        <v>153</v>
      </c>
      <c r="BV68" s="1" t="s">
        <v>196</v>
      </c>
      <c r="BW68" s="1" t="s">
        <v>202</v>
      </c>
      <c r="BX68" s="1">
        <v>20</v>
      </c>
      <c r="BZ68" s="1">
        <v>254</v>
      </c>
      <c r="CC68" s="1" t="s">
        <v>18</v>
      </c>
      <c r="CD68" s="1">
        <v>96.5</v>
      </c>
      <c r="CN68" s="1">
        <v>13</v>
      </c>
      <c r="CP68" s="1">
        <v>180</v>
      </c>
      <c r="CQ68" s="1">
        <v>190</v>
      </c>
      <c r="CR68" s="1" t="s">
        <v>211</v>
      </c>
      <c r="CS68" s="1" t="s">
        <v>64</v>
      </c>
      <c r="CT68" s="1" t="s">
        <v>64</v>
      </c>
    </row>
    <row r="69" spans="1:98" x14ac:dyDescent="0.25">
      <c r="A69" s="1" t="s">
        <v>515</v>
      </c>
      <c r="B69" s="1" t="s">
        <v>216</v>
      </c>
      <c r="C69" s="1" t="s">
        <v>114</v>
      </c>
      <c r="D69" s="1" t="s">
        <v>207</v>
      </c>
      <c r="E69" s="1" t="s">
        <v>209</v>
      </c>
      <c r="F69" s="1">
        <v>164.08871424</v>
      </c>
      <c r="G69" s="1" t="s">
        <v>21</v>
      </c>
      <c r="H69" s="1" t="s">
        <v>186</v>
      </c>
      <c r="I69" s="2">
        <v>42225.239583333336</v>
      </c>
      <c r="O69" s="1">
        <v>89.8</v>
      </c>
      <c r="P69" s="1">
        <v>90.9</v>
      </c>
      <c r="Q69" s="1" t="s">
        <v>210</v>
      </c>
      <c r="R69" s="1">
        <v>2.3E-2</v>
      </c>
      <c r="T69" s="1">
        <v>0.38</v>
      </c>
      <c r="V69" s="1">
        <v>56000</v>
      </c>
      <c r="W69" s="1">
        <v>9100</v>
      </c>
      <c r="Z69" s="1">
        <v>30</v>
      </c>
      <c r="AB69" s="1">
        <v>9</v>
      </c>
      <c r="AD69" s="1" t="s">
        <v>200</v>
      </c>
      <c r="AE69" s="1" t="s">
        <v>96</v>
      </c>
      <c r="AF69" s="1" t="s">
        <v>201</v>
      </c>
      <c r="AG69" s="1" t="s">
        <v>82</v>
      </c>
      <c r="AH69" s="1" t="s">
        <v>202</v>
      </c>
      <c r="AI69" s="1" t="s">
        <v>60</v>
      </c>
      <c r="AJ69" s="1" t="s">
        <v>194</v>
      </c>
      <c r="AK69" s="1" t="s">
        <v>193</v>
      </c>
      <c r="AL69" s="1" t="s">
        <v>203</v>
      </c>
      <c r="AM69" s="1" t="s">
        <v>204</v>
      </c>
      <c r="AN69" s="1">
        <v>1</v>
      </c>
      <c r="AO69" s="1" t="s">
        <v>205</v>
      </c>
      <c r="AP69" s="1" t="s">
        <v>47</v>
      </c>
      <c r="AQ69" s="1" t="s">
        <v>80</v>
      </c>
      <c r="AS69" s="1" t="s">
        <v>153</v>
      </c>
      <c r="AT69" s="1" t="s">
        <v>196</v>
      </c>
      <c r="AU69" s="1" t="s">
        <v>202</v>
      </c>
      <c r="AV69" s="1" t="s">
        <v>195</v>
      </c>
      <c r="AX69" s="1">
        <v>56000</v>
      </c>
      <c r="AY69" s="1">
        <v>9700</v>
      </c>
      <c r="BB69" s="1">
        <v>835</v>
      </c>
      <c r="BD69" s="1">
        <v>180</v>
      </c>
      <c r="BF69" s="1" t="s">
        <v>200</v>
      </c>
      <c r="BG69" s="1">
        <v>3</v>
      </c>
      <c r="BH69" s="1" t="s">
        <v>201</v>
      </c>
      <c r="BI69" s="1" t="s">
        <v>82</v>
      </c>
      <c r="BJ69" s="1" t="s">
        <v>202</v>
      </c>
      <c r="BK69" s="1" t="s">
        <v>60</v>
      </c>
      <c r="BL69" s="1" t="s">
        <v>194</v>
      </c>
      <c r="BM69" s="1">
        <v>20</v>
      </c>
      <c r="BN69" s="1">
        <v>57</v>
      </c>
      <c r="BO69" s="1" t="s">
        <v>204</v>
      </c>
      <c r="BP69" s="1">
        <v>2</v>
      </c>
      <c r="BQ69" s="1" t="s">
        <v>205</v>
      </c>
      <c r="BR69" s="1" t="s">
        <v>47</v>
      </c>
      <c r="BS69" s="1" t="s">
        <v>80</v>
      </c>
      <c r="BU69" s="1" t="s">
        <v>153</v>
      </c>
      <c r="BV69" s="1" t="s">
        <v>196</v>
      </c>
      <c r="BW69" s="1">
        <v>3</v>
      </c>
      <c r="BX69" s="1">
        <v>90</v>
      </c>
      <c r="BZ69" s="1">
        <v>258</v>
      </c>
      <c r="CC69" s="1" t="s">
        <v>18</v>
      </c>
      <c r="CD69" s="1">
        <v>90.9</v>
      </c>
      <c r="CN69" s="1">
        <v>73</v>
      </c>
      <c r="CQ69" s="1">
        <v>180</v>
      </c>
      <c r="CR69" s="1" t="s">
        <v>211</v>
      </c>
      <c r="CS69" s="1" t="s">
        <v>64</v>
      </c>
      <c r="CT69" s="1" t="s">
        <v>64</v>
      </c>
    </row>
    <row r="70" spans="1:98" x14ac:dyDescent="0.25">
      <c r="A70" s="1" t="s">
        <v>590</v>
      </c>
      <c r="B70" s="1" t="s">
        <v>225</v>
      </c>
      <c r="C70" s="1" t="s">
        <v>114</v>
      </c>
      <c r="D70" s="1" t="s">
        <v>207</v>
      </c>
      <c r="E70" s="1" t="s">
        <v>209</v>
      </c>
      <c r="F70" s="1">
        <v>164.08871424</v>
      </c>
      <c r="G70" s="1" t="s">
        <v>21</v>
      </c>
      <c r="H70" s="1" t="s">
        <v>186</v>
      </c>
      <c r="I70" s="2">
        <v>42228.729166666664</v>
      </c>
      <c r="O70" s="1">
        <v>90.3</v>
      </c>
      <c r="P70" s="1">
        <v>98.3</v>
      </c>
      <c r="Q70" s="1" t="s">
        <v>210</v>
      </c>
      <c r="R70" s="1">
        <v>2.1000000000000001E-2</v>
      </c>
      <c r="T70" s="1">
        <v>0.35</v>
      </c>
      <c r="V70" s="1">
        <v>57000</v>
      </c>
      <c r="W70" s="1">
        <v>9800</v>
      </c>
      <c r="Z70" s="1">
        <v>40</v>
      </c>
      <c r="AB70" s="1">
        <v>7</v>
      </c>
      <c r="AD70" s="1" t="s">
        <v>200</v>
      </c>
      <c r="AE70" s="1" t="s">
        <v>96</v>
      </c>
      <c r="AF70" s="1" t="s">
        <v>201</v>
      </c>
      <c r="AG70" s="1" t="s">
        <v>82</v>
      </c>
      <c r="AH70" s="1" t="s">
        <v>202</v>
      </c>
      <c r="AI70" s="1" t="s">
        <v>60</v>
      </c>
      <c r="AJ70" s="1" t="s">
        <v>194</v>
      </c>
      <c r="AK70" s="1" t="s">
        <v>193</v>
      </c>
      <c r="AL70" s="1" t="s">
        <v>203</v>
      </c>
      <c r="AM70" s="1" t="s">
        <v>204</v>
      </c>
      <c r="AN70" s="1">
        <v>1</v>
      </c>
      <c r="AO70" s="1" t="s">
        <v>205</v>
      </c>
      <c r="AP70" s="1" t="s">
        <v>47</v>
      </c>
      <c r="AQ70" s="1" t="s">
        <v>80</v>
      </c>
      <c r="AS70" s="1" t="s">
        <v>153</v>
      </c>
      <c r="AT70" s="1" t="s">
        <v>196</v>
      </c>
      <c r="AU70" s="1" t="s">
        <v>202</v>
      </c>
      <c r="AV70" s="1" t="s">
        <v>195</v>
      </c>
      <c r="AX70" s="1">
        <v>59000</v>
      </c>
      <c r="AY70" s="1">
        <v>10000</v>
      </c>
      <c r="BB70" s="1">
        <v>520</v>
      </c>
      <c r="BD70" s="1">
        <v>73</v>
      </c>
      <c r="BF70" s="1" t="s">
        <v>200</v>
      </c>
      <c r="BG70" s="1" t="s">
        <v>96</v>
      </c>
      <c r="BH70" s="1" t="s">
        <v>201</v>
      </c>
      <c r="BI70" s="1" t="s">
        <v>82</v>
      </c>
      <c r="BJ70" s="1" t="s">
        <v>202</v>
      </c>
      <c r="BK70" s="1" t="s">
        <v>60</v>
      </c>
      <c r="BL70" s="1" t="s">
        <v>194</v>
      </c>
      <c r="BM70" s="1" t="s">
        <v>193</v>
      </c>
      <c r="BN70" s="1">
        <v>10</v>
      </c>
      <c r="BO70" s="1" t="s">
        <v>204</v>
      </c>
      <c r="BP70" s="1">
        <v>1</v>
      </c>
      <c r="BQ70" s="1" t="s">
        <v>205</v>
      </c>
      <c r="BR70" s="1" t="s">
        <v>47</v>
      </c>
      <c r="BS70" s="1" t="s">
        <v>80</v>
      </c>
      <c r="BU70" s="1" t="s">
        <v>153</v>
      </c>
      <c r="BV70" s="1" t="s">
        <v>196</v>
      </c>
      <c r="BW70" s="1">
        <v>1</v>
      </c>
      <c r="BX70" s="1">
        <v>30</v>
      </c>
      <c r="BZ70" s="1">
        <v>262</v>
      </c>
      <c r="CC70" s="1">
        <v>6.66</v>
      </c>
      <c r="CD70" s="1">
        <v>91.6</v>
      </c>
      <c r="CH70" s="1" t="s">
        <v>224</v>
      </c>
      <c r="CN70" s="1">
        <v>20</v>
      </c>
      <c r="CP70" s="1">
        <v>180</v>
      </c>
      <c r="CQ70" s="1">
        <v>190</v>
      </c>
      <c r="CR70" s="1" t="s">
        <v>211</v>
      </c>
      <c r="CS70" s="1" t="s">
        <v>64</v>
      </c>
      <c r="CT70" s="1" t="s">
        <v>64</v>
      </c>
    </row>
    <row r="71" spans="1:98" x14ac:dyDescent="0.25">
      <c r="A71" s="1" t="s">
        <v>585</v>
      </c>
      <c r="B71" s="1" t="s">
        <v>219</v>
      </c>
      <c r="C71" s="1" t="s">
        <v>114</v>
      </c>
      <c r="D71" s="1" t="s">
        <v>207</v>
      </c>
      <c r="E71" s="1" t="s">
        <v>209</v>
      </c>
      <c r="F71" s="1">
        <v>164.08871424</v>
      </c>
      <c r="G71" s="1" t="s">
        <v>21</v>
      </c>
      <c r="H71" s="1" t="s">
        <v>186</v>
      </c>
      <c r="I71" s="2">
        <v>42227.002083333333</v>
      </c>
      <c r="O71" s="1">
        <v>90.4</v>
      </c>
      <c r="P71" s="1">
        <v>92.2</v>
      </c>
      <c r="Q71" s="1">
        <v>10</v>
      </c>
      <c r="R71" s="1">
        <v>1.9E-2</v>
      </c>
      <c r="T71" s="1">
        <v>0.34</v>
      </c>
      <c r="V71" s="1">
        <v>56000</v>
      </c>
      <c r="W71" s="1">
        <v>9100</v>
      </c>
      <c r="Z71" s="1">
        <v>40</v>
      </c>
      <c r="AB71" s="1">
        <v>8</v>
      </c>
      <c r="AD71" s="1" t="s">
        <v>200</v>
      </c>
      <c r="AE71" s="1" t="s">
        <v>96</v>
      </c>
      <c r="AF71" s="1" t="s">
        <v>201</v>
      </c>
      <c r="AG71" s="1" t="s">
        <v>82</v>
      </c>
      <c r="AH71" s="1" t="s">
        <v>202</v>
      </c>
      <c r="AI71" s="1" t="s">
        <v>60</v>
      </c>
      <c r="AJ71" s="1" t="s">
        <v>194</v>
      </c>
      <c r="AK71" s="1" t="s">
        <v>193</v>
      </c>
      <c r="AL71" s="1" t="s">
        <v>203</v>
      </c>
      <c r="AM71" s="1" t="s">
        <v>204</v>
      </c>
      <c r="AN71" s="1">
        <v>1</v>
      </c>
      <c r="AO71" s="1" t="s">
        <v>205</v>
      </c>
      <c r="AP71" s="1" t="s">
        <v>47</v>
      </c>
      <c r="AQ71" s="1" t="s">
        <v>80</v>
      </c>
      <c r="AS71" s="1" t="s">
        <v>153</v>
      </c>
      <c r="AT71" s="1" t="s">
        <v>196</v>
      </c>
      <c r="AU71" s="1" t="s">
        <v>202</v>
      </c>
      <c r="AV71" s="1" t="s">
        <v>195</v>
      </c>
      <c r="AX71" s="1">
        <v>57000</v>
      </c>
      <c r="AY71" s="1">
        <v>9400</v>
      </c>
      <c r="BB71" s="1">
        <v>390</v>
      </c>
      <c r="BD71" s="1">
        <v>52</v>
      </c>
      <c r="BF71" s="1" t="s">
        <v>200</v>
      </c>
      <c r="BG71" s="1" t="s">
        <v>96</v>
      </c>
      <c r="BH71" s="1" t="s">
        <v>201</v>
      </c>
      <c r="BI71" s="1" t="s">
        <v>82</v>
      </c>
      <c r="BJ71" s="1" t="s">
        <v>202</v>
      </c>
      <c r="BK71" s="1" t="s">
        <v>60</v>
      </c>
      <c r="BL71" s="1" t="s">
        <v>194</v>
      </c>
      <c r="BM71" s="1" t="s">
        <v>193</v>
      </c>
      <c r="BN71" s="1">
        <v>10</v>
      </c>
      <c r="BO71" s="1" t="s">
        <v>204</v>
      </c>
      <c r="BP71" s="1">
        <v>1</v>
      </c>
      <c r="BQ71" s="1" t="s">
        <v>205</v>
      </c>
      <c r="BR71" s="1" t="s">
        <v>47</v>
      </c>
      <c r="BS71" s="1" t="s">
        <v>80</v>
      </c>
      <c r="BU71" s="1" t="s">
        <v>153</v>
      </c>
      <c r="BV71" s="1" t="s">
        <v>196</v>
      </c>
      <c r="BW71" s="1" t="s">
        <v>202</v>
      </c>
      <c r="BX71" s="1">
        <v>30</v>
      </c>
      <c r="BZ71" s="1">
        <v>256</v>
      </c>
      <c r="CC71" s="1" t="s">
        <v>18</v>
      </c>
      <c r="CD71" s="1">
        <v>92.2</v>
      </c>
      <c r="CN71" s="1">
        <v>22</v>
      </c>
      <c r="CQ71" s="1">
        <v>180</v>
      </c>
      <c r="CR71" s="1" t="s">
        <v>211</v>
      </c>
      <c r="CS71" s="1" t="s">
        <v>64</v>
      </c>
      <c r="CT71" s="1" t="s">
        <v>64</v>
      </c>
    </row>
    <row r="72" spans="1:98" x14ac:dyDescent="0.25">
      <c r="A72" s="1" t="s">
        <v>593</v>
      </c>
      <c r="B72" s="1" t="s">
        <v>228</v>
      </c>
      <c r="C72" s="1" t="s">
        <v>114</v>
      </c>
      <c r="D72" s="1" t="s">
        <v>207</v>
      </c>
      <c r="E72" s="1" t="s">
        <v>209</v>
      </c>
      <c r="F72" s="1">
        <v>164.08871424</v>
      </c>
      <c r="G72" s="1" t="s">
        <v>21</v>
      </c>
      <c r="H72" s="1" t="s">
        <v>186</v>
      </c>
      <c r="I72" s="2">
        <v>42229.493055555555</v>
      </c>
      <c r="O72" s="1">
        <v>90.6</v>
      </c>
      <c r="P72" s="1">
        <v>84.8</v>
      </c>
      <c r="Q72" s="1" t="s">
        <v>210</v>
      </c>
      <c r="R72" s="1">
        <v>2.1000000000000001E-2</v>
      </c>
      <c r="T72" s="1">
        <v>0.36</v>
      </c>
      <c r="V72" s="1">
        <v>54000</v>
      </c>
      <c r="W72" s="1">
        <v>9500</v>
      </c>
      <c r="Z72" s="1">
        <v>30</v>
      </c>
      <c r="AB72" s="1">
        <v>7</v>
      </c>
      <c r="AD72" s="1" t="s">
        <v>200</v>
      </c>
      <c r="AE72" s="1" t="s">
        <v>96</v>
      </c>
      <c r="AF72" s="1" t="s">
        <v>201</v>
      </c>
      <c r="AG72" s="1" t="s">
        <v>82</v>
      </c>
      <c r="AH72" s="1" t="s">
        <v>202</v>
      </c>
      <c r="AI72" s="1" t="s">
        <v>60</v>
      </c>
      <c r="AJ72" s="1" t="s">
        <v>194</v>
      </c>
      <c r="AK72" s="1" t="s">
        <v>193</v>
      </c>
      <c r="AL72" s="1" t="s">
        <v>203</v>
      </c>
      <c r="AM72" s="1" t="s">
        <v>204</v>
      </c>
      <c r="AN72" s="1">
        <v>1</v>
      </c>
      <c r="AO72" s="1" t="s">
        <v>205</v>
      </c>
      <c r="AP72" s="1" t="s">
        <v>47</v>
      </c>
      <c r="AQ72" s="1" t="s">
        <v>80</v>
      </c>
      <c r="AS72" s="1" t="s">
        <v>153</v>
      </c>
      <c r="AT72" s="1" t="s">
        <v>196</v>
      </c>
      <c r="AU72" s="1" t="s">
        <v>202</v>
      </c>
      <c r="AV72" s="1" t="s">
        <v>195</v>
      </c>
      <c r="AX72" s="1">
        <v>55000</v>
      </c>
      <c r="AY72" s="1">
        <v>9900</v>
      </c>
      <c r="BB72" s="1">
        <v>660</v>
      </c>
      <c r="BD72" s="1">
        <v>100</v>
      </c>
      <c r="BF72" s="1" t="s">
        <v>200</v>
      </c>
      <c r="BG72" s="1" t="s">
        <v>96</v>
      </c>
      <c r="BH72" s="1" t="s">
        <v>201</v>
      </c>
      <c r="BI72" s="1" t="s">
        <v>82</v>
      </c>
      <c r="BJ72" s="1" t="s">
        <v>202</v>
      </c>
      <c r="BK72" s="1" t="s">
        <v>60</v>
      </c>
      <c r="BL72" s="1" t="s">
        <v>194</v>
      </c>
      <c r="BM72" s="1" t="s">
        <v>193</v>
      </c>
      <c r="BN72" s="1">
        <v>13</v>
      </c>
      <c r="BO72" s="1" t="s">
        <v>204</v>
      </c>
      <c r="BP72" s="1">
        <v>2</v>
      </c>
      <c r="BQ72" s="1" t="s">
        <v>205</v>
      </c>
      <c r="BR72" s="1" t="s">
        <v>47</v>
      </c>
      <c r="BS72" s="1" t="s">
        <v>80</v>
      </c>
      <c r="BU72" s="1" t="s">
        <v>153</v>
      </c>
      <c r="BV72" s="1" t="s">
        <v>196</v>
      </c>
      <c r="BW72" s="1">
        <v>2</v>
      </c>
      <c r="BX72" s="1">
        <v>40</v>
      </c>
      <c r="BZ72" s="1">
        <v>254</v>
      </c>
      <c r="CC72" s="1">
        <v>2.2400000000000002</v>
      </c>
      <c r="CD72" s="1">
        <v>82.6</v>
      </c>
      <c r="CH72" s="1" t="s">
        <v>224</v>
      </c>
      <c r="CN72" s="1">
        <v>30</v>
      </c>
      <c r="CP72" s="1">
        <v>170</v>
      </c>
      <c r="CQ72" s="1">
        <v>180</v>
      </c>
      <c r="CR72" s="1" t="s">
        <v>211</v>
      </c>
      <c r="CS72" s="1" t="s">
        <v>64</v>
      </c>
      <c r="CT72" s="1" t="s">
        <v>64</v>
      </c>
    </row>
    <row r="73" spans="1:98" x14ac:dyDescent="0.25">
      <c r="A73" s="1" t="s">
        <v>592</v>
      </c>
      <c r="B73" s="1" t="s">
        <v>227</v>
      </c>
      <c r="C73" s="1" t="s">
        <v>114</v>
      </c>
      <c r="D73" s="1" t="s">
        <v>207</v>
      </c>
      <c r="E73" s="1" t="s">
        <v>209</v>
      </c>
      <c r="F73" s="1">
        <v>164.08871424</v>
      </c>
      <c r="G73" s="1" t="s">
        <v>21</v>
      </c>
      <c r="H73" s="1" t="s">
        <v>186</v>
      </c>
      <c r="I73" s="2">
        <v>42229.263888888891</v>
      </c>
      <c r="O73" s="1">
        <v>91.1</v>
      </c>
      <c r="P73" s="1">
        <v>92.3</v>
      </c>
      <c r="Q73" s="1" t="s">
        <v>210</v>
      </c>
      <c r="R73" s="1">
        <v>2.1000000000000001E-2</v>
      </c>
      <c r="T73" s="1">
        <v>0.38</v>
      </c>
      <c r="V73" s="1">
        <v>57000</v>
      </c>
      <c r="W73" s="1">
        <v>9600</v>
      </c>
      <c r="Z73" s="1">
        <v>30</v>
      </c>
      <c r="AB73" s="1">
        <v>7</v>
      </c>
      <c r="AD73" s="1" t="s">
        <v>200</v>
      </c>
      <c r="AE73" s="1" t="s">
        <v>96</v>
      </c>
      <c r="AF73" s="1" t="s">
        <v>201</v>
      </c>
      <c r="AG73" s="1" t="s">
        <v>82</v>
      </c>
      <c r="AH73" s="1" t="s">
        <v>202</v>
      </c>
      <c r="AI73" s="1" t="s">
        <v>60</v>
      </c>
      <c r="AJ73" s="1" t="s">
        <v>194</v>
      </c>
      <c r="AK73" s="1" t="s">
        <v>193</v>
      </c>
      <c r="AL73" s="1" t="s">
        <v>203</v>
      </c>
      <c r="AM73" s="1" t="s">
        <v>204</v>
      </c>
      <c r="AN73" s="1">
        <v>1</v>
      </c>
      <c r="AO73" s="1" t="s">
        <v>205</v>
      </c>
      <c r="AP73" s="1" t="s">
        <v>47</v>
      </c>
      <c r="AQ73" s="1" t="s">
        <v>80</v>
      </c>
      <c r="AS73" s="1" t="s">
        <v>153</v>
      </c>
      <c r="AT73" s="1" t="s">
        <v>196</v>
      </c>
      <c r="AU73" s="1" t="s">
        <v>202</v>
      </c>
      <c r="AV73" s="1" t="s">
        <v>195</v>
      </c>
      <c r="AX73" s="1">
        <v>58000</v>
      </c>
      <c r="AY73" s="1">
        <v>9700</v>
      </c>
      <c r="BB73" s="1">
        <v>750</v>
      </c>
      <c r="BD73" s="1">
        <v>100</v>
      </c>
      <c r="BF73" s="1" t="s">
        <v>200</v>
      </c>
      <c r="BG73" s="1" t="s">
        <v>96</v>
      </c>
      <c r="BH73" s="1" t="s">
        <v>201</v>
      </c>
      <c r="BI73" s="1" t="s">
        <v>82</v>
      </c>
      <c r="BJ73" s="1" t="s">
        <v>202</v>
      </c>
      <c r="BK73" s="1" t="s">
        <v>60</v>
      </c>
      <c r="BL73" s="1" t="s">
        <v>194</v>
      </c>
      <c r="BM73" s="1" t="s">
        <v>193</v>
      </c>
      <c r="BN73" s="1">
        <v>13</v>
      </c>
      <c r="BO73" s="1" t="s">
        <v>204</v>
      </c>
      <c r="BP73" s="1">
        <v>2</v>
      </c>
      <c r="BQ73" s="1" t="s">
        <v>205</v>
      </c>
      <c r="BR73" s="1" t="s">
        <v>47</v>
      </c>
      <c r="BS73" s="1" t="s">
        <v>80</v>
      </c>
      <c r="BU73" s="1" t="s">
        <v>153</v>
      </c>
      <c r="BV73" s="1" t="s">
        <v>196</v>
      </c>
      <c r="BW73" s="1">
        <v>1</v>
      </c>
      <c r="BX73" s="1">
        <v>40</v>
      </c>
      <c r="BZ73" s="1">
        <v>256</v>
      </c>
      <c r="CC73" s="1" t="s">
        <v>18</v>
      </c>
      <c r="CD73" s="1">
        <v>92.3</v>
      </c>
      <c r="CH73" s="1" t="s">
        <v>224</v>
      </c>
      <c r="CN73" s="1">
        <v>35</v>
      </c>
      <c r="CQ73" s="1">
        <v>180</v>
      </c>
      <c r="CR73" s="1" t="s">
        <v>211</v>
      </c>
      <c r="CS73" s="1" t="s">
        <v>64</v>
      </c>
      <c r="CT73" s="1" t="s">
        <v>64</v>
      </c>
    </row>
    <row r="74" spans="1:98" x14ac:dyDescent="0.25">
      <c r="A74" s="1" t="s">
        <v>589</v>
      </c>
      <c r="B74" s="1" t="s">
        <v>223</v>
      </c>
      <c r="C74" s="1" t="s">
        <v>114</v>
      </c>
      <c r="D74" s="1" t="s">
        <v>207</v>
      </c>
      <c r="E74" s="1" t="s">
        <v>209</v>
      </c>
      <c r="F74" s="1">
        <v>164.08871424</v>
      </c>
      <c r="G74" s="1" t="s">
        <v>21</v>
      </c>
      <c r="H74" s="1" t="s">
        <v>186</v>
      </c>
      <c r="I74" s="2">
        <v>42228.534722222219</v>
      </c>
      <c r="O74" s="1">
        <v>91.3</v>
      </c>
      <c r="P74" s="1">
        <v>87.9</v>
      </c>
      <c r="Q74" s="1" t="s">
        <v>210</v>
      </c>
      <c r="R74" s="1">
        <v>0.02</v>
      </c>
      <c r="T74" s="1">
        <v>0.36</v>
      </c>
      <c r="V74" s="1">
        <v>55000</v>
      </c>
      <c r="W74" s="1">
        <v>9700</v>
      </c>
      <c r="Z74" s="1">
        <v>30</v>
      </c>
      <c r="AB74" s="1">
        <v>7</v>
      </c>
      <c r="AD74" s="1" t="s">
        <v>200</v>
      </c>
      <c r="AE74" s="1" t="s">
        <v>96</v>
      </c>
      <c r="AF74" s="1" t="s">
        <v>201</v>
      </c>
      <c r="AG74" s="1" t="s">
        <v>82</v>
      </c>
      <c r="AH74" s="1" t="s">
        <v>202</v>
      </c>
      <c r="AI74" s="1" t="s">
        <v>60</v>
      </c>
      <c r="AJ74" s="1" t="s">
        <v>194</v>
      </c>
      <c r="AK74" s="1" t="s">
        <v>193</v>
      </c>
      <c r="AL74" s="1" t="s">
        <v>203</v>
      </c>
      <c r="AM74" s="1" t="s">
        <v>204</v>
      </c>
      <c r="AN74" s="1">
        <v>1</v>
      </c>
      <c r="AO74" s="1" t="s">
        <v>205</v>
      </c>
      <c r="AP74" s="1" t="s">
        <v>47</v>
      </c>
      <c r="AQ74" s="1" t="s">
        <v>80</v>
      </c>
      <c r="AS74" s="1" t="s">
        <v>153</v>
      </c>
      <c r="AT74" s="1" t="s">
        <v>196</v>
      </c>
      <c r="AU74" s="1" t="s">
        <v>202</v>
      </c>
      <c r="AV74" s="1" t="s">
        <v>195</v>
      </c>
      <c r="AX74" s="1">
        <v>55000</v>
      </c>
      <c r="AY74" s="1">
        <v>9700</v>
      </c>
      <c r="BB74" s="1">
        <v>630</v>
      </c>
      <c r="BD74" s="1">
        <v>77</v>
      </c>
      <c r="BF74" s="1" t="s">
        <v>200</v>
      </c>
      <c r="BG74" s="1" t="s">
        <v>96</v>
      </c>
      <c r="BH74" s="1" t="s">
        <v>201</v>
      </c>
      <c r="BI74" s="1" t="s">
        <v>82</v>
      </c>
      <c r="BJ74" s="1" t="s">
        <v>202</v>
      </c>
      <c r="BK74" s="1" t="s">
        <v>60</v>
      </c>
      <c r="BL74" s="1" t="s">
        <v>194</v>
      </c>
      <c r="BM74" s="1" t="s">
        <v>193</v>
      </c>
      <c r="BN74" s="1">
        <v>10</v>
      </c>
      <c r="BO74" s="1" t="s">
        <v>204</v>
      </c>
      <c r="BP74" s="1">
        <v>1</v>
      </c>
      <c r="BQ74" s="1" t="s">
        <v>205</v>
      </c>
      <c r="BR74" s="1" t="s">
        <v>47</v>
      </c>
      <c r="BS74" s="1" t="s">
        <v>80</v>
      </c>
      <c r="BU74" s="1" t="s">
        <v>153</v>
      </c>
      <c r="BV74" s="1" t="s">
        <v>196</v>
      </c>
      <c r="BW74" s="1">
        <v>1</v>
      </c>
      <c r="BX74" s="1">
        <v>30</v>
      </c>
      <c r="BZ74" s="1">
        <v>254</v>
      </c>
      <c r="CC74" s="1">
        <v>3.54</v>
      </c>
      <c r="CD74" s="1">
        <v>84.4</v>
      </c>
      <c r="CH74" s="1" t="s">
        <v>224</v>
      </c>
      <c r="CN74" s="1">
        <v>23</v>
      </c>
      <c r="CQ74" s="1">
        <v>180</v>
      </c>
      <c r="CR74" s="1" t="s">
        <v>211</v>
      </c>
      <c r="CS74" s="1" t="s">
        <v>64</v>
      </c>
      <c r="CT74" s="1" t="s">
        <v>64</v>
      </c>
    </row>
    <row r="75" spans="1:98" x14ac:dyDescent="0.25">
      <c r="A75" s="1" t="s">
        <v>591</v>
      </c>
      <c r="B75" s="1" t="s">
        <v>226</v>
      </c>
      <c r="C75" s="1" t="s">
        <v>114</v>
      </c>
      <c r="D75" s="1" t="s">
        <v>207</v>
      </c>
      <c r="E75" s="1" t="s">
        <v>209</v>
      </c>
      <c r="F75" s="1">
        <v>164.08871424</v>
      </c>
      <c r="G75" s="1" t="s">
        <v>21</v>
      </c>
      <c r="H75" s="1" t="s">
        <v>186</v>
      </c>
      <c r="I75" s="2">
        <v>42228.972222222219</v>
      </c>
      <c r="O75" s="1">
        <v>91.5</v>
      </c>
      <c r="P75" s="1">
        <v>97.9</v>
      </c>
      <c r="Q75" s="1" t="s">
        <v>210</v>
      </c>
      <c r="R75" s="1">
        <v>2.1000000000000001E-2</v>
      </c>
      <c r="T75" s="1">
        <v>0.35</v>
      </c>
      <c r="V75" s="1">
        <v>58000</v>
      </c>
      <c r="W75" s="1">
        <v>9800</v>
      </c>
      <c r="Z75" s="1">
        <v>30</v>
      </c>
      <c r="AB75" s="1">
        <v>6</v>
      </c>
      <c r="AD75" s="1" t="s">
        <v>200</v>
      </c>
      <c r="AE75" s="1" t="s">
        <v>96</v>
      </c>
      <c r="AF75" s="1" t="s">
        <v>201</v>
      </c>
      <c r="AG75" s="1" t="s">
        <v>82</v>
      </c>
      <c r="AH75" s="1" t="s">
        <v>202</v>
      </c>
      <c r="AI75" s="1" t="s">
        <v>60</v>
      </c>
      <c r="AJ75" s="1" t="s">
        <v>194</v>
      </c>
      <c r="AK75" s="1" t="s">
        <v>193</v>
      </c>
      <c r="AL75" s="1" t="s">
        <v>203</v>
      </c>
      <c r="AM75" s="1" t="s">
        <v>204</v>
      </c>
      <c r="AN75" s="1">
        <v>1</v>
      </c>
      <c r="AO75" s="1" t="s">
        <v>205</v>
      </c>
      <c r="AP75" s="1" t="s">
        <v>47</v>
      </c>
      <c r="AQ75" s="1" t="s">
        <v>80</v>
      </c>
      <c r="AS75" s="1" t="s">
        <v>153</v>
      </c>
      <c r="AT75" s="1" t="s">
        <v>196</v>
      </c>
      <c r="AU75" s="1" t="s">
        <v>202</v>
      </c>
      <c r="AV75" s="1" t="s">
        <v>195</v>
      </c>
      <c r="AX75" s="1">
        <v>56000</v>
      </c>
      <c r="AY75" s="1">
        <v>9300</v>
      </c>
      <c r="BB75" s="1">
        <v>320</v>
      </c>
      <c r="BD75" s="1">
        <v>84</v>
      </c>
      <c r="BF75" s="1" t="s">
        <v>200</v>
      </c>
      <c r="BG75" s="1" t="s">
        <v>96</v>
      </c>
      <c r="BH75" s="1" t="s">
        <v>201</v>
      </c>
      <c r="BI75" s="1" t="s">
        <v>82</v>
      </c>
      <c r="BJ75" s="1" t="s">
        <v>202</v>
      </c>
      <c r="BK75" s="1" t="s">
        <v>60</v>
      </c>
      <c r="BL75" s="1" t="s">
        <v>194</v>
      </c>
      <c r="BM75" s="1" t="s">
        <v>193</v>
      </c>
      <c r="BN75" s="1">
        <v>11</v>
      </c>
      <c r="BO75" s="1" t="s">
        <v>204</v>
      </c>
      <c r="BP75" s="1">
        <v>1</v>
      </c>
      <c r="BQ75" s="1" t="s">
        <v>205</v>
      </c>
      <c r="BR75" s="1" t="s">
        <v>47</v>
      </c>
      <c r="BS75" s="1" t="s">
        <v>80</v>
      </c>
      <c r="BU75" s="1" t="s">
        <v>153</v>
      </c>
      <c r="BV75" s="1" t="s">
        <v>196</v>
      </c>
      <c r="BW75" s="1">
        <v>2</v>
      </c>
      <c r="BX75" s="1">
        <v>30</v>
      </c>
      <c r="BZ75" s="1">
        <v>264</v>
      </c>
      <c r="CC75" s="1" t="s">
        <v>18</v>
      </c>
      <c r="CD75" s="1">
        <v>97.9</v>
      </c>
      <c r="CH75" s="1" t="s">
        <v>224</v>
      </c>
      <c r="CN75" s="1">
        <v>25</v>
      </c>
      <c r="CP75" s="1">
        <v>190</v>
      </c>
      <c r="CQ75" s="1">
        <v>180</v>
      </c>
      <c r="CR75" s="1" t="s">
        <v>211</v>
      </c>
      <c r="CS75" s="1" t="s">
        <v>64</v>
      </c>
      <c r="CT75" s="1" t="s">
        <v>64</v>
      </c>
    </row>
    <row r="76" spans="1:98" x14ac:dyDescent="0.25">
      <c r="A76" s="1" t="s">
        <v>587</v>
      </c>
      <c r="B76" s="1" t="s">
        <v>221</v>
      </c>
      <c r="C76" s="1" t="s">
        <v>114</v>
      </c>
      <c r="D76" s="1" t="s">
        <v>207</v>
      </c>
      <c r="E76" s="1" t="s">
        <v>209</v>
      </c>
      <c r="F76" s="1">
        <v>164.08871424</v>
      </c>
      <c r="G76" s="1" t="s">
        <v>21</v>
      </c>
      <c r="H76" s="1" t="s">
        <v>186</v>
      </c>
      <c r="I76" s="2">
        <v>42227.506944444445</v>
      </c>
      <c r="O76" s="1">
        <v>91.7</v>
      </c>
      <c r="P76" s="1">
        <v>85.7</v>
      </c>
      <c r="Q76" s="1">
        <v>10.199999999999999</v>
      </c>
      <c r="R76" s="1">
        <v>1.9E-2</v>
      </c>
      <c r="T76" s="1">
        <v>0.35</v>
      </c>
      <c r="V76" s="1">
        <v>53000</v>
      </c>
      <c r="W76" s="1">
        <v>9300</v>
      </c>
      <c r="Z76" s="1">
        <v>40</v>
      </c>
      <c r="AB76" s="1">
        <v>7</v>
      </c>
      <c r="AD76" s="1" t="s">
        <v>200</v>
      </c>
      <c r="AE76" s="1" t="s">
        <v>96</v>
      </c>
      <c r="AF76" s="1" t="s">
        <v>201</v>
      </c>
      <c r="AG76" s="1" t="s">
        <v>82</v>
      </c>
      <c r="AH76" s="1" t="s">
        <v>202</v>
      </c>
      <c r="AI76" s="1" t="s">
        <v>60</v>
      </c>
      <c r="AJ76" s="1" t="s">
        <v>194</v>
      </c>
      <c r="AK76" s="1" t="s">
        <v>193</v>
      </c>
      <c r="AL76" s="1" t="s">
        <v>203</v>
      </c>
      <c r="AM76" s="1" t="s">
        <v>204</v>
      </c>
      <c r="AN76" s="1">
        <v>1</v>
      </c>
      <c r="AO76" s="1" t="s">
        <v>205</v>
      </c>
      <c r="AP76" s="1" t="s">
        <v>47</v>
      </c>
      <c r="AQ76" s="1" t="s">
        <v>80</v>
      </c>
      <c r="AS76" s="1" t="s">
        <v>153</v>
      </c>
      <c r="AT76" s="1" t="s">
        <v>196</v>
      </c>
      <c r="AU76" s="1" t="s">
        <v>202</v>
      </c>
      <c r="AV76" s="1" t="s">
        <v>195</v>
      </c>
      <c r="AX76" s="1">
        <v>58000</v>
      </c>
      <c r="AY76" s="1">
        <v>10000</v>
      </c>
      <c r="BB76" s="1">
        <v>520</v>
      </c>
      <c r="BD76" s="1">
        <v>58</v>
      </c>
      <c r="BF76" s="1" t="s">
        <v>200</v>
      </c>
      <c r="BG76" s="1" t="s">
        <v>96</v>
      </c>
      <c r="BH76" s="1" t="s">
        <v>201</v>
      </c>
      <c r="BI76" s="1" t="s">
        <v>82</v>
      </c>
      <c r="BJ76" s="1" t="s">
        <v>202</v>
      </c>
      <c r="BK76" s="1" t="s">
        <v>60</v>
      </c>
      <c r="BL76" s="1" t="s">
        <v>194</v>
      </c>
      <c r="BM76" s="1" t="s">
        <v>193</v>
      </c>
      <c r="BN76" s="1">
        <v>10</v>
      </c>
      <c r="BO76" s="1" t="s">
        <v>204</v>
      </c>
      <c r="BP76" s="1">
        <v>1</v>
      </c>
      <c r="BQ76" s="1" t="s">
        <v>205</v>
      </c>
      <c r="BR76" s="1" t="s">
        <v>47</v>
      </c>
      <c r="BS76" s="1" t="s">
        <v>80</v>
      </c>
      <c r="BU76" s="1" t="s">
        <v>153</v>
      </c>
      <c r="BV76" s="1" t="s">
        <v>196</v>
      </c>
      <c r="BW76" s="1">
        <v>1</v>
      </c>
      <c r="BX76" s="1">
        <v>20</v>
      </c>
      <c r="BZ76" s="1">
        <v>246</v>
      </c>
      <c r="CC76" s="1">
        <v>4.42</v>
      </c>
      <c r="CD76" s="1">
        <v>81.3</v>
      </c>
      <c r="CN76" s="1">
        <v>20</v>
      </c>
      <c r="CP76" s="1">
        <v>170</v>
      </c>
      <c r="CQ76" s="1">
        <v>190</v>
      </c>
      <c r="CR76" s="1" t="s">
        <v>211</v>
      </c>
      <c r="CS76" s="1" t="s">
        <v>64</v>
      </c>
      <c r="CT76" s="1" t="s">
        <v>64</v>
      </c>
    </row>
    <row r="77" spans="1:98" x14ac:dyDescent="0.25">
      <c r="A77" s="1" t="s">
        <v>586</v>
      </c>
      <c r="B77" s="1" t="s">
        <v>220</v>
      </c>
      <c r="C77" s="1" t="s">
        <v>114</v>
      </c>
      <c r="D77" s="1" t="s">
        <v>207</v>
      </c>
      <c r="E77" s="1" t="s">
        <v>209</v>
      </c>
      <c r="F77" s="1">
        <v>164.08871424</v>
      </c>
      <c r="G77" s="1" t="s">
        <v>21</v>
      </c>
      <c r="H77" s="1" t="s">
        <v>186</v>
      </c>
      <c r="I77" s="2">
        <v>42227.276388888888</v>
      </c>
      <c r="O77" s="1">
        <v>91.8</v>
      </c>
      <c r="P77" s="1">
        <v>84.1</v>
      </c>
      <c r="Q77" s="1" t="s">
        <v>210</v>
      </c>
      <c r="R77" s="1">
        <v>2.1999999999999999E-2</v>
      </c>
      <c r="T77" s="1">
        <v>0.36</v>
      </c>
      <c r="V77" s="1">
        <v>53000</v>
      </c>
      <c r="W77" s="1">
        <v>9100</v>
      </c>
      <c r="Z77" s="1">
        <v>40</v>
      </c>
      <c r="AB77" s="1">
        <v>8</v>
      </c>
      <c r="AD77" s="1" t="s">
        <v>200</v>
      </c>
      <c r="AE77" s="1" t="s">
        <v>96</v>
      </c>
      <c r="AF77" s="1" t="s">
        <v>201</v>
      </c>
      <c r="AG77" s="1" t="s">
        <v>82</v>
      </c>
      <c r="AH77" s="1" t="s">
        <v>202</v>
      </c>
      <c r="AI77" s="1" t="s">
        <v>60</v>
      </c>
      <c r="AJ77" s="1" t="s">
        <v>194</v>
      </c>
      <c r="AK77" s="1" t="s">
        <v>193</v>
      </c>
      <c r="AL77" s="1" t="s">
        <v>203</v>
      </c>
      <c r="AM77" s="1" t="s">
        <v>204</v>
      </c>
      <c r="AN77" s="1">
        <v>1</v>
      </c>
      <c r="AO77" s="1" t="s">
        <v>205</v>
      </c>
      <c r="AP77" s="1" t="s">
        <v>47</v>
      </c>
      <c r="AQ77" s="1" t="s">
        <v>80</v>
      </c>
      <c r="AS77" s="1" t="s">
        <v>153</v>
      </c>
      <c r="AT77" s="1" t="s">
        <v>196</v>
      </c>
      <c r="AU77" s="1" t="s">
        <v>202</v>
      </c>
      <c r="AV77" s="1" t="s">
        <v>195</v>
      </c>
      <c r="AX77" s="1">
        <v>53000</v>
      </c>
      <c r="AY77" s="1">
        <v>9000</v>
      </c>
      <c r="BB77" s="1">
        <v>390</v>
      </c>
      <c r="BD77" s="1">
        <v>52</v>
      </c>
      <c r="BF77" s="1" t="s">
        <v>200</v>
      </c>
      <c r="BG77" s="1" t="s">
        <v>96</v>
      </c>
      <c r="BH77" s="1" t="s">
        <v>201</v>
      </c>
      <c r="BI77" s="1" t="s">
        <v>82</v>
      </c>
      <c r="BJ77" s="1" t="s">
        <v>202</v>
      </c>
      <c r="BK77" s="1" t="s">
        <v>60</v>
      </c>
      <c r="BL77" s="1" t="s">
        <v>194</v>
      </c>
      <c r="BM77" s="1" t="s">
        <v>193</v>
      </c>
      <c r="BN77" s="1">
        <v>10</v>
      </c>
      <c r="BO77" s="1" t="s">
        <v>204</v>
      </c>
      <c r="BP77" s="1">
        <v>1</v>
      </c>
      <c r="BQ77" s="1" t="s">
        <v>205</v>
      </c>
      <c r="BR77" s="1" t="s">
        <v>47</v>
      </c>
      <c r="BS77" s="1" t="s">
        <v>80</v>
      </c>
      <c r="BU77" s="1" t="s">
        <v>153</v>
      </c>
      <c r="BV77" s="1" t="s">
        <v>196</v>
      </c>
      <c r="BW77" s="1" t="s">
        <v>202</v>
      </c>
      <c r="BX77" s="1">
        <v>20</v>
      </c>
      <c r="BZ77" s="1">
        <v>244</v>
      </c>
      <c r="CC77" s="1" t="s">
        <v>18</v>
      </c>
      <c r="CD77" s="1">
        <v>84.1</v>
      </c>
      <c r="CN77" s="1">
        <v>22</v>
      </c>
      <c r="CQ77" s="1">
        <v>170</v>
      </c>
      <c r="CR77" s="1" t="s">
        <v>211</v>
      </c>
      <c r="CS77" s="1" t="s">
        <v>64</v>
      </c>
      <c r="CT77" s="1" t="s">
        <v>64</v>
      </c>
    </row>
    <row r="78" spans="1:98" x14ac:dyDescent="0.25">
      <c r="A78" s="1" t="s">
        <v>595</v>
      </c>
      <c r="B78" s="1" t="s">
        <v>230</v>
      </c>
      <c r="C78" s="1" t="s">
        <v>114</v>
      </c>
      <c r="D78" s="1" t="s">
        <v>207</v>
      </c>
      <c r="E78" s="1" t="s">
        <v>209</v>
      </c>
      <c r="F78" s="1">
        <v>164.08871424</v>
      </c>
      <c r="G78" s="1" t="s">
        <v>21</v>
      </c>
      <c r="H78" s="1" t="s">
        <v>186</v>
      </c>
      <c r="I78" s="2">
        <v>42230.291666666664</v>
      </c>
      <c r="O78" s="1">
        <v>92</v>
      </c>
      <c r="P78" s="1">
        <v>92.8</v>
      </c>
      <c r="Q78" s="1" t="s">
        <v>210</v>
      </c>
      <c r="R78" s="1">
        <v>2.1000000000000001E-2</v>
      </c>
      <c r="T78" s="1">
        <v>0.37</v>
      </c>
      <c r="V78" s="1">
        <v>57000</v>
      </c>
      <c r="W78" s="1">
        <v>9300</v>
      </c>
      <c r="Z78" s="1">
        <v>30</v>
      </c>
      <c r="AB78" s="1">
        <v>7</v>
      </c>
      <c r="AD78" s="1" t="s">
        <v>200</v>
      </c>
      <c r="AE78" s="1" t="s">
        <v>96</v>
      </c>
      <c r="AF78" s="1" t="s">
        <v>201</v>
      </c>
      <c r="AG78" s="1" t="s">
        <v>82</v>
      </c>
      <c r="AH78" s="1" t="s">
        <v>202</v>
      </c>
      <c r="AI78" s="1" t="s">
        <v>60</v>
      </c>
      <c r="AJ78" s="1" t="s">
        <v>194</v>
      </c>
      <c r="AK78" s="1" t="s">
        <v>193</v>
      </c>
      <c r="AL78" s="1" t="s">
        <v>203</v>
      </c>
      <c r="AM78" s="1" t="s">
        <v>204</v>
      </c>
      <c r="AN78" s="1">
        <v>1</v>
      </c>
      <c r="AO78" s="1" t="s">
        <v>205</v>
      </c>
      <c r="AP78" s="1" t="s">
        <v>47</v>
      </c>
      <c r="AQ78" s="1" t="s">
        <v>80</v>
      </c>
      <c r="AS78" s="1" t="s">
        <v>153</v>
      </c>
      <c r="AT78" s="1" t="s">
        <v>196</v>
      </c>
      <c r="AU78" s="1" t="s">
        <v>202</v>
      </c>
      <c r="AV78" s="1" t="s">
        <v>195</v>
      </c>
      <c r="AX78" s="1">
        <v>59000</v>
      </c>
      <c r="AY78" s="1">
        <v>9700</v>
      </c>
      <c r="BB78" s="1">
        <v>600</v>
      </c>
      <c r="BD78" s="1">
        <v>98</v>
      </c>
      <c r="BF78" s="1" t="s">
        <v>200</v>
      </c>
      <c r="BG78" s="1" t="s">
        <v>96</v>
      </c>
      <c r="BH78" s="1" t="s">
        <v>201</v>
      </c>
      <c r="BI78" s="1" t="s">
        <v>82</v>
      </c>
      <c r="BJ78" s="1" t="s">
        <v>202</v>
      </c>
      <c r="BK78" s="1" t="s">
        <v>60</v>
      </c>
      <c r="BL78" s="1" t="s">
        <v>194</v>
      </c>
      <c r="BM78" s="1">
        <v>50</v>
      </c>
      <c r="BN78" s="1">
        <v>12</v>
      </c>
      <c r="BO78" s="1" t="s">
        <v>204</v>
      </c>
      <c r="BP78" s="1">
        <v>1</v>
      </c>
      <c r="BQ78" s="1" t="s">
        <v>205</v>
      </c>
      <c r="BR78" s="1" t="s">
        <v>47</v>
      </c>
      <c r="BS78" s="1" t="s">
        <v>80</v>
      </c>
      <c r="BU78" s="1" t="s">
        <v>153</v>
      </c>
      <c r="BV78" s="1" t="s">
        <v>196</v>
      </c>
      <c r="BW78" s="1">
        <v>1</v>
      </c>
      <c r="BX78" s="1">
        <v>70</v>
      </c>
      <c r="BZ78" s="1">
        <v>262</v>
      </c>
      <c r="CC78" s="1" t="s">
        <v>18</v>
      </c>
      <c r="CD78" s="1">
        <v>92.8</v>
      </c>
      <c r="CH78" s="1" t="s">
        <v>224</v>
      </c>
      <c r="CN78" s="1">
        <v>29</v>
      </c>
      <c r="CP78" s="1">
        <v>180</v>
      </c>
      <c r="CQ78" s="1">
        <v>190</v>
      </c>
      <c r="CR78" s="1" t="s">
        <v>211</v>
      </c>
      <c r="CS78" s="1" t="s">
        <v>64</v>
      </c>
      <c r="CT78" s="1" t="s">
        <v>64</v>
      </c>
    </row>
    <row r="79" spans="1:98" x14ac:dyDescent="0.25">
      <c r="A79" s="1" t="s">
        <v>594</v>
      </c>
      <c r="B79" s="1" t="s">
        <v>229</v>
      </c>
      <c r="C79" s="1" t="s">
        <v>114</v>
      </c>
      <c r="D79" s="1" t="s">
        <v>207</v>
      </c>
      <c r="E79" s="1" t="s">
        <v>209</v>
      </c>
      <c r="F79" s="1">
        <v>164.08871424</v>
      </c>
      <c r="G79" s="1" t="s">
        <v>21</v>
      </c>
      <c r="H79" s="1" t="s">
        <v>186</v>
      </c>
      <c r="I79" s="2">
        <v>42229.743055555555</v>
      </c>
      <c r="O79" s="1">
        <v>92.6</v>
      </c>
      <c r="P79" s="1">
        <v>98</v>
      </c>
      <c r="Q79" s="1" t="s">
        <v>210</v>
      </c>
      <c r="R79" s="1">
        <v>0.02</v>
      </c>
      <c r="T79" s="1">
        <v>0.36</v>
      </c>
      <c r="V79" s="1">
        <v>59000</v>
      </c>
      <c r="W79" s="1">
        <v>9900</v>
      </c>
      <c r="Z79" s="1">
        <v>30</v>
      </c>
      <c r="AB79" s="1">
        <v>7</v>
      </c>
      <c r="AD79" s="1" t="s">
        <v>200</v>
      </c>
      <c r="AE79" s="1" t="s">
        <v>96</v>
      </c>
      <c r="AF79" s="1" t="s">
        <v>201</v>
      </c>
      <c r="AG79" s="1" t="s">
        <v>82</v>
      </c>
      <c r="AH79" s="1" t="s">
        <v>202</v>
      </c>
      <c r="AI79" s="1" t="s">
        <v>60</v>
      </c>
      <c r="AJ79" s="1" t="s">
        <v>194</v>
      </c>
      <c r="AK79" s="1" t="s">
        <v>193</v>
      </c>
      <c r="AL79" s="1" t="s">
        <v>203</v>
      </c>
      <c r="AM79" s="1" t="s">
        <v>204</v>
      </c>
      <c r="AN79" s="1">
        <v>1</v>
      </c>
      <c r="AO79" s="1" t="s">
        <v>205</v>
      </c>
      <c r="AP79" s="1" t="s">
        <v>47</v>
      </c>
      <c r="AQ79" s="1" t="s">
        <v>80</v>
      </c>
      <c r="AS79" s="1" t="s">
        <v>153</v>
      </c>
      <c r="AT79" s="1" t="s">
        <v>196</v>
      </c>
      <c r="AU79" s="1" t="s">
        <v>202</v>
      </c>
      <c r="AV79" s="1" t="s">
        <v>195</v>
      </c>
      <c r="AX79" s="1">
        <v>60000</v>
      </c>
      <c r="AY79" s="1">
        <v>10000</v>
      </c>
      <c r="BB79" s="1">
        <v>520</v>
      </c>
      <c r="BD79" s="1">
        <v>87</v>
      </c>
      <c r="BF79" s="1" t="s">
        <v>200</v>
      </c>
      <c r="BG79" s="1" t="s">
        <v>96</v>
      </c>
      <c r="BH79" s="1" t="s">
        <v>201</v>
      </c>
      <c r="BI79" s="1" t="s">
        <v>82</v>
      </c>
      <c r="BJ79" s="1" t="s">
        <v>202</v>
      </c>
      <c r="BK79" s="1" t="s">
        <v>60</v>
      </c>
      <c r="BL79" s="1" t="s">
        <v>194</v>
      </c>
      <c r="BM79" s="1" t="s">
        <v>193</v>
      </c>
      <c r="BN79" s="1">
        <v>11</v>
      </c>
      <c r="BO79" s="1" t="s">
        <v>204</v>
      </c>
      <c r="BP79" s="1">
        <v>1</v>
      </c>
      <c r="BQ79" s="1" t="s">
        <v>205</v>
      </c>
      <c r="BR79" s="1" t="s">
        <v>47</v>
      </c>
      <c r="BS79" s="1" t="s">
        <v>80</v>
      </c>
      <c r="BU79" s="1" t="s">
        <v>153</v>
      </c>
      <c r="BV79" s="1" t="s">
        <v>196</v>
      </c>
      <c r="BW79" s="1">
        <v>1</v>
      </c>
      <c r="BX79" s="1">
        <v>40</v>
      </c>
      <c r="BZ79" s="1">
        <v>274</v>
      </c>
      <c r="CC79" s="1">
        <v>6.32</v>
      </c>
      <c r="CD79" s="1">
        <v>91.7</v>
      </c>
      <c r="CH79" s="1" t="s">
        <v>224</v>
      </c>
      <c r="CN79" s="1">
        <v>24</v>
      </c>
      <c r="CQ79" s="1">
        <v>190</v>
      </c>
      <c r="CR79" s="1" t="s">
        <v>211</v>
      </c>
      <c r="CS79" s="1" t="s">
        <v>64</v>
      </c>
      <c r="CT79" s="1" t="s">
        <v>64</v>
      </c>
    </row>
    <row r="80" spans="1:98" x14ac:dyDescent="0.25">
      <c r="A80" s="1" t="s">
        <v>588</v>
      </c>
      <c r="B80" s="1" t="s">
        <v>222</v>
      </c>
      <c r="C80" s="1" t="s">
        <v>114</v>
      </c>
      <c r="D80" s="1" t="s">
        <v>207</v>
      </c>
      <c r="E80" s="1" t="s">
        <v>209</v>
      </c>
      <c r="F80" s="1">
        <v>164.08871424</v>
      </c>
      <c r="G80" s="1" t="s">
        <v>21</v>
      </c>
      <c r="H80" s="1" t="s">
        <v>186</v>
      </c>
      <c r="I80" s="2">
        <v>42227.715277777781</v>
      </c>
      <c r="O80" s="1">
        <v>92.9</v>
      </c>
      <c r="P80" s="1">
        <v>94</v>
      </c>
      <c r="Q80" s="1">
        <v>10.4</v>
      </c>
      <c r="R80" s="1">
        <v>1.9E-2</v>
      </c>
      <c r="T80" s="1">
        <v>0.35</v>
      </c>
      <c r="V80" s="1">
        <v>58000</v>
      </c>
      <c r="W80" s="1">
        <v>9500</v>
      </c>
      <c r="Z80" s="1">
        <v>40</v>
      </c>
      <c r="AB80" s="1">
        <v>7</v>
      </c>
      <c r="AD80" s="1" t="s">
        <v>200</v>
      </c>
      <c r="AE80" s="1" t="s">
        <v>96</v>
      </c>
      <c r="AF80" s="1" t="s">
        <v>201</v>
      </c>
      <c r="AG80" s="1" t="s">
        <v>82</v>
      </c>
      <c r="AH80" s="1" t="s">
        <v>202</v>
      </c>
      <c r="AI80" s="1" t="s">
        <v>60</v>
      </c>
      <c r="AJ80" s="1" t="s">
        <v>194</v>
      </c>
      <c r="AK80" s="1" t="s">
        <v>193</v>
      </c>
      <c r="AL80" s="1" t="s">
        <v>203</v>
      </c>
      <c r="AM80" s="1" t="s">
        <v>204</v>
      </c>
      <c r="AN80" s="1">
        <v>1</v>
      </c>
      <c r="AO80" s="1" t="s">
        <v>205</v>
      </c>
      <c r="AP80" s="1" t="s">
        <v>47</v>
      </c>
      <c r="AQ80" s="1" t="s">
        <v>80</v>
      </c>
      <c r="AS80" s="1" t="s">
        <v>153</v>
      </c>
      <c r="AT80" s="1" t="s">
        <v>196</v>
      </c>
      <c r="AU80" s="1" t="s">
        <v>202</v>
      </c>
      <c r="AV80" s="1" t="s">
        <v>195</v>
      </c>
      <c r="AX80" s="1">
        <v>61000</v>
      </c>
      <c r="AY80" s="1">
        <v>10000</v>
      </c>
      <c r="BB80" s="1">
        <v>410</v>
      </c>
      <c r="BD80" s="1">
        <v>40</v>
      </c>
      <c r="BF80" s="1" t="s">
        <v>200</v>
      </c>
      <c r="BG80" s="1" t="s">
        <v>96</v>
      </c>
      <c r="BH80" s="1" t="s">
        <v>201</v>
      </c>
      <c r="BI80" s="1" t="s">
        <v>82</v>
      </c>
      <c r="BJ80" s="1" t="s">
        <v>202</v>
      </c>
      <c r="BK80" s="1" t="s">
        <v>60</v>
      </c>
      <c r="BL80" s="1" t="s">
        <v>194</v>
      </c>
      <c r="BM80" s="1" t="s">
        <v>193</v>
      </c>
      <c r="BN80" s="1">
        <v>7</v>
      </c>
      <c r="BO80" s="1" t="s">
        <v>204</v>
      </c>
      <c r="BP80" s="1">
        <v>1</v>
      </c>
      <c r="BQ80" s="1" t="s">
        <v>205</v>
      </c>
      <c r="BR80" s="1" t="s">
        <v>47</v>
      </c>
      <c r="BS80" s="1" t="s">
        <v>80</v>
      </c>
      <c r="BU80" s="1" t="s">
        <v>153</v>
      </c>
      <c r="BV80" s="1" t="s">
        <v>196</v>
      </c>
      <c r="BW80" s="1">
        <v>1</v>
      </c>
      <c r="BX80" s="1">
        <v>20</v>
      </c>
      <c r="BZ80" s="1">
        <v>262</v>
      </c>
      <c r="CC80" s="1">
        <v>8.08</v>
      </c>
      <c r="CD80" s="1">
        <v>85.9</v>
      </c>
      <c r="CN80" s="1">
        <v>19</v>
      </c>
      <c r="CP80" s="1">
        <v>180</v>
      </c>
      <c r="CQ80" s="1">
        <v>190</v>
      </c>
      <c r="CR80" s="1" t="s">
        <v>211</v>
      </c>
      <c r="CS80" s="1" t="s">
        <v>64</v>
      </c>
      <c r="CT80" s="1" t="s">
        <v>64</v>
      </c>
    </row>
    <row r="81" spans="1:98" x14ac:dyDescent="0.25">
      <c r="A81" s="1" t="s">
        <v>517</v>
      </c>
      <c r="B81" s="1" t="s">
        <v>213</v>
      </c>
      <c r="C81" s="1" t="s">
        <v>114</v>
      </c>
      <c r="D81" s="1" t="s">
        <v>207</v>
      </c>
      <c r="E81" s="1" t="s">
        <v>209</v>
      </c>
      <c r="F81" s="1">
        <v>164.08871424</v>
      </c>
      <c r="G81" s="1" t="s">
        <v>21</v>
      </c>
      <c r="H81" s="1" t="s">
        <v>186</v>
      </c>
      <c r="I81" s="2">
        <v>42224.46875</v>
      </c>
      <c r="O81" s="1">
        <v>94.5</v>
      </c>
      <c r="P81" s="1">
        <v>92</v>
      </c>
      <c r="Q81" s="1" t="s">
        <v>210</v>
      </c>
      <c r="R81" s="1">
        <v>1.7999999999999999E-2</v>
      </c>
      <c r="T81" s="1">
        <v>0.38</v>
      </c>
      <c r="V81" s="1">
        <v>58000</v>
      </c>
      <c r="W81" s="1">
        <v>9100</v>
      </c>
      <c r="Z81" s="1">
        <v>20</v>
      </c>
      <c r="AB81" s="1">
        <v>10</v>
      </c>
      <c r="AD81" s="1" t="s">
        <v>200</v>
      </c>
      <c r="AE81" s="1" t="s">
        <v>96</v>
      </c>
      <c r="AF81" s="1" t="s">
        <v>201</v>
      </c>
      <c r="AG81" s="1" t="s">
        <v>82</v>
      </c>
      <c r="AH81" s="1" t="s">
        <v>202</v>
      </c>
      <c r="AI81" s="1" t="s">
        <v>60</v>
      </c>
      <c r="AJ81" s="1" t="s">
        <v>194</v>
      </c>
      <c r="AK81" s="1" t="s">
        <v>193</v>
      </c>
      <c r="AL81" s="1" t="s">
        <v>203</v>
      </c>
      <c r="AM81" s="1" t="s">
        <v>204</v>
      </c>
      <c r="AN81" s="1">
        <v>1</v>
      </c>
      <c r="AO81" s="1" t="s">
        <v>205</v>
      </c>
      <c r="AP81" s="1" t="s">
        <v>47</v>
      </c>
      <c r="AQ81" s="1" t="s">
        <v>80</v>
      </c>
      <c r="AS81" s="1" t="s">
        <v>153</v>
      </c>
      <c r="AT81" s="1" t="s">
        <v>196</v>
      </c>
      <c r="AU81" s="1" t="s">
        <v>202</v>
      </c>
      <c r="AV81" s="1" t="s">
        <v>195</v>
      </c>
      <c r="AX81" s="1">
        <v>59000</v>
      </c>
      <c r="AY81" s="1">
        <v>9800</v>
      </c>
      <c r="BB81" s="1">
        <v>1175</v>
      </c>
      <c r="BD81" s="1">
        <v>200</v>
      </c>
      <c r="BF81" s="1">
        <v>1</v>
      </c>
      <c r="BG81" s="1">
        <v>8</v>
      </c>
      <c r="BH81" s="1" t="s">
        <v>201</v>
      </c>
      <c r="BI81" s="1" t="s">
        <v>82</v>
      </c>
      <c r="BJ81" s="1" t="s">
        <v>202</v>
      </c>
      <c r="BK81" s="1">
        <v>1</v>
      </c>
      <c r="BL81" s="1" t="s">
        <v>194</v>
      </c>
      <c r="BM81" s="1">
        <v>30</v>
      </c>
      <c r="BN81" s="1">
        <v>160</v>
      </c>
      <c r="BO81" s="1" t="s">
        <v>204</v>
      </c>
      <c r="BP81" s="1">
        <v>3</v>
      </c>
      <c r="BQ81" s="1" t="s">
        <v>205</v>
      </c>
      <c r="BR81" s="1" t="s">
        <v>47</v>
      </c>
      <c r="BS81" s="1">
        <v>1</v>
      </c>
      <c r="BU81" s="1" t="s">
        <v>153</v>
      </c>
      <c r="BV81" s="1" t="s">
        <v>196</v>
      </c>
      <c r="BW81" s="1">
        <v>8</v>
      </c>
      <c r="BX81" s="1">
        <v>150</v>
      </c>
      <c r="BZ81" s="1">
        <v>268</v>
      </c>
      <c r="CC81" s="1" t="s">
        <v>18</v>
      </c>
      <c r="CD81" s="1">
        <v>92</v>
      </c>
      <c r="CN81" s="1">
        <v>97</v>
      </c>
      <c r="CP81" s="1">
        <v>180</v>
      </c>
      <c r="CQ81" s="1">
        <v>190</v>
      </c>
      <c r="CR81" s="1" t="s">
        <v>211</v>
      </c>
      <c r="CS81" s="1" t="s">
        <v>64</v>
      </c>
      <c r="CT81" s="1" t="s">
        <v>64</v>
      </c>
    </row>
    <row r="82" spans="1:98" x14ac:dyDescent="0.25">
      <c r="A82" s="1" t="s">
        <v>512</v>
      </c>
      <c r="B82" s="1">
        <v>2495781</v>
      </c>
      <c r="C82" s="1" t="s">
        <v>114</v>
      </c>
      <c r="D82" s="1" t="s">
        <v>231</v>
      </c>
      <c r="E82" s="1" t="s">
        <v>209</v>
      </c>
      <c r="F82" s="1">
        <v>164.08871424</v>
      </c>
      <c r="G82" s="1" t="s">
        <v>21</v>
      </c>
      <c r="H82" s="1" t="s">
        <v>186</v>
      </c>
      <c r="I82" s="2">
        <v>42426.509722222225</v>
      </c>
      <c r="L82" s="1">
        <v>490</v>
      </c>
      <c r="O82" s="1">
        <v>114</v>
      </c>
      <c r="P82" s="1">
        <v>128</v>
      </c>
      <c r="Q82" s="1">
        <v>13</v>
      </c>
      <c r="T82" s="1">
        <v>0.3</v>
      </c>
      <c r="BZ82" s="1">
        <v>326</v>
      </c>
      <c r="CC82" s="1">
        <v>1.64</v>
      </c>
      <c r="CD82" s="1">
        <v>126</v>
      </c>
      <c r="CN82" s="1">
        <v>141</v>
      </c>
    </row>
    <row r="83" spans="1:98" x14ac:dyDescent="0.25">
      <c r="A83" s="1" t="s">
        <v>522</v>
      </c>
      <c r="B83" s="1" t="s">
        <v>212</v>
      </c>
      <c r="C83" s="1" t="s">
        <v>114</v>
      </c>
      <c r="D83" s="1" t="s">
        <v>207</v>
      </c>
      <c r="E83" s="1" t="s">
        <v>209</v>
      </c>
      <c r="F83" s="1">
        <v>164.08871424</v>
      </c>
      <c r="G83" s="1" t="s">
        <v>21</v>
      </c>
      <c r="H83" s="1" t="s">
        <v>186</v>
      </c>
      <c r="I83" s="2">
        <v>42224.243055555555</v>
      </c>
      <c r="O83" s="1">
        <v>117</v>
      </c>
      <c r="P83" s="1">
        <v>80.8</v>
      </c>
      <c r="Q83" s="1" t="s">
        <v>210</v>
      </c>
      <c r="R83" s="1">
        <v>2.3E-2</v>
      </c>
      <c r="T83" s="1">
        <v>0.41</v>
      </c>
      <c r="V83" s="1">
        <v>58000</v>
      </c>
      <c r="W83" s="1">
        <v>8800</v>
      </c>
      <c r="Z83" s="1">
        <v>40</v>
      </c>
      <c r="AB83" s="1">
        <v>23</v>
      </c>
      <c r="AD83" s="1" t="s">
        <v>200</v>
      </c>
      <c r="AE83" s="1" t="s">
        <v>96</v>
      </c>
      <c r="AF83" s="1" t="s">
        <v>201</v>
      </c>
      <c r="AG83" s="1" t="s">
        <v>82</v>
      </c>
      <c r="AH83" s="1" t="s">
        <v>202</v>
      </c>
      <c r="AI83" s="1" t="s">
        <v>60</v>
      </c>
      <c r="AJ83" s="1" t="s">
        <v>194</v>
      </c>
      <c r="AK83" s="1" t="s">
        <v>193</v>
      </c>
      <c r="AL83" s="1">
        <v>2</v>
      </c>
      <c r="AM83" s="1" t="s">
        <v>204</v>
      </c>
      <c r="AN83" s="1">
        <v>2</v>
      </c>
      <c r="AO83" s="1" t="s">
        <v>205</v>
      </c>
      <c r="AP83" s="1" t="s">
        <v>47</v>
      </c>
      <c r="AQ83" s="1" t="s">
        <v>80</v>
      </c>
      <c r="AS83" s="1" t="s">
        <v>153</v>
      </c>
      <c r="AT83" s="1" t="s">
        <v>196</v>
      </c>
      <c r="AU83" s="1" t="s">
        <v>202</v>
      </c>
      <c r="AV83" s="1" t="s">
        <v>195</v>
      </c>
      <c r="AX83" s="1">
        <v>62000</v>
      </c>
      <c r="AY83" s="1">
        <v>10000</v>
      </c>
      <c r="BB83" s="1">
        <v>2170</v>
      </c>
      <c r="BD83" s="1">
        <v>330</v>
      </c>
      <c r="BF83" s="1">
        <v>3</v>
      </c>
      <c r="BG83" s="1">
        <v>21</v>
      </c>
      <c r="BH83" s="1">
        <v>100</v>
      </c>
      <c r="BI83" s="1" t="s">
        <v>82</v>
      </c>
      <c r="BJ83" s="1" t="s">
        <v>202</v>
      </c>
      <c r="BK83" s="1">
        <v>3</v>
      </c>
      <c r="BL83" s="1">
        <v>2</v>
      </c>
      <c r="BM83" s="1">
        <v>90</v>
      </c>
      <c r="BN83" s="1">
        <v>460</v>
      </c>
      <c r="BO83" s="1" t="s">
        <v>204</v>
      </c>
      <c r="BP83" s="1">
        <v>7</v>
      </c>
      <c r="BQ83" s="1" t="s">
        <v>205</v>
      </c>
      <c r="BR83" s="1" t="s">
        <v>47</v>
      </c>
      <c r="BS83" s="1">
        <v>3</v>
      </c>
      <c r="BU83" s="1" t="s">
        <v>153</v>
      </c>
      <c r="BV83" s="1" t="s">
        <v>196</v>
      </c>
      <c r="BW83" s="1">
        <v>20</v>
      </c>
      <c r="BX83" s="1">
        <v>310</v>
      </c>
      <c r="BZ83" s="1">
        <v>284</v>
      </c>
      <c r="CC83" s="1" t="s">
        <v>18</v>
      </c>
      <c r="CD83" s="1">
        <v>80.8</v>
      </c>
      <c r="CN83" s="1">
        <v>255</v>
      </c>
      <c r="CP83" s="1">
        <v>180</v>
      </c>
      <c r="CQ83" s="1">
        <v>200</v>
      </c>
      <c r="CR83" s="1" t="s">
        <v>211</v>
      </c>
      <c r="CS83" s="1" t="s">
        <v>64</v>
      </c>
      <c r="CT83" s="1" t="s">
        <v>64</v>
      </c>
    </row>
    <row r="84" spans="1:98" x14ac:dyDescent="0.25">
      <c r="A84" s="1" t="s">
        <v>521</v>
      </c>
      <c r="B84" s="1" t="s">
        <v>233</v>
      </c>
      <c r="C84" s="1" t="s">
        <v>114</v>
      </c>
      <c r="D84" s="1" t="s">
        <v>232</v>
      </c>
      <c r="E84" s="1" t="s">
        <v>234</v>
      </c>
      <c r="F84" s="1">
        <v>189.38760192000004</v>
      </c>
      <c r="G84" s="1" t="s">
        <v>21</v>
      </c>
      <c r="H84" s="1" t="s">
        <v>186</v>
      </c>
      <c r="I84" s="2">
        <v>42223.84375</v>
      </c>
      <c r="O84" s="1">
        <v>80.400000000000006</v>
      </c>
      <c r="P84" s="1">
        <v>81.7</v>
      </c>
      <c r="Q84" s="1" t="s">
        <v>210</v>
      </c>
      <c r="R84" s="1">
        <v>2.4E-2</v>
      </c>
      <c r="T84" s="1">
        <v>0.3</v>
      </c>
      <c r="V84" s="1">
        <v>48000</v>
      </c>
      <c r="W84" s="1">
        <v>8200</v>
      </c>
      <c r="Z84" s="1">
        <v>40</v>
      </c>
      <c r="AB84" s="1">
        <v>23</v>
      </c>
      <c r="AD84" s="1" t="s">
        <v>200</v>
      </c>
      <c r="AE84" s="1" t="s">
        <v>96</v>
      </c>
      <c r="AF84" s="1" t="s">
        <v>201</v>
      </c>
      <c r="AG84" s="1" t="s">
        <v>82</v>
      </c>
      <c r="AH84" s="1" t="s">
        <v>202</v>
      </c>
      <c r="AI84" s="1" t="s">
        <v>60</v>
      </c>
      <c r="AJ84" s="1" t="s">
        <v>194</v>
      </c>
      <c r="AK84" s="1" t="s">
        <v>193</v>
      </c>
      <c r="AL84" s="1" t="s">
        <v>203</v>
      </c>
      <c r="AM84" s="1" t="s">
        <v>204</v>
      </c>
      <c r="AN84" s="1">
        <v>1</v>
      </c>
      <c r="AO84" s="1" t="s">
        <v>205</v>
      </c>
      <c r="AP84" s="1" t="s">
        <v>47</v>
      </c>
      <c r="AQ84" s="1" t="s">
        <v>80</v>
      </c>
      <c r="AS84" s="1" t="s">
        <v>153</v>
      </c>
      <c r="AT84" s="1" t="s">
        <v>196</v>
      </c>
      <c r="AU84" s="1" t="s">
        <v>202</v>
      </c>
      <c r="AV84" s="1" t="s">
        <v>195</v>
      </c>
      <c r="AX84" s="1">
        <v>51000</v>
      </c>
      <c r="AY84" s="1">
        <v>9300</v>
      </c>
      <c r="BB84" s="1">
        <v>1840</v>
      </c>
      <c r="BD84" s="1">
        <v>190</v>
      </c>
      <c r="BF84" s="1" t="s">
        <v>200</v>
      </c>
      <c r="BG84" s="1">
        <v>1</v>
      </c>
      <c r="BH84" s="1">
        <v>100</v>
      </c>
      <c r="BI84" s="1" t="s">
        <v>82</v>
      </c>
      <c r="BJ84" s="1" t="s">
        <v>202</v>
      </c>
      <c r="BK84" s="1">
        <v>2</v>
      </c>
      <c r="BL84" s="1">
        <v>2</v>
      </c>
      <c r="BM84" s="1" t="s">
        <v>193</v>
      </c>
      <c r="BN84" s="1">
        <v>10</v>
      </c>
      <c r="BO84" s="1" t="s">
        <v>204</v>
      </c>
      <c r="BP84" s="1">
        <v>2</v>
      </c>
      <c r="BQ84" s="1" t="s">
        <v>205</v>
      </c>
      <c r="BR84" s="1" t="s">
        <v>47</v>
      </c>
      <c r="BS84" s="1" t="s">
        <v>80</v>
      </c>
      <c r="BU84" s="1" t="s">
        <v>153</v>
      </c>
      <c r="BV84" s="1">
        <v>1</v>
      </c>
      <c r="BW84" s="1">
        <v>7</v>
      </c>
      <c r="BX84" s="1">
        <v>60</v>
      </c>
      <c r="BZ84" s="1">
        <v>236</v>
      </c>
      <c r="CC84" s="1" t="s">
        <v>18</v>
      </c>
      <c r="CD84" s="1">
        <v>81.7</v>
      </c>
      <c r="CN84" s="1">
        <v>150</v>
      </c>
      <c r="CP84" s="1">
        <v>150</v>
      </c>
      <c r="CQ84" s="1">
        <v>160</v>
      </c>
      <c r="CR84" s="1" t="s">
        <v>211</v>
      </c>
      <c r="CS84" s="1" t="s">
        <v>64</v>
      </c>
      <c r="CT84" s="1" t="s">
        <v>64</v>
      </c>
    </row>
    <row r="85" spans="1:98" x14ac:dyDescent="0.25">
      <c r="A85" s="1" t="s">
        <v>520</v>
      </c>
      <c r="B85" s="1" t="s">
        <v>239</v>
      </c>
      <c r="C85" s="1" t="s">
        <v>114</v>
      </c>
      <c r="D85" s="1" t="s">
        <v>232</v>
      </c>
      <c r="E85" s="1" t="s">
        <v>234</v>
      </c>
      <c r="F85" s="1">
        <v>189.38760192000004</v>
      </c>
      <c r="G85" s="1" t="s">
        <v>21</v>
      </c>
      <c r="H85" s="1" t="s">
        <v>186</v>
      </c>
      <c r="I85" s="2">
        <v>42225.270833333336</v>
      </c>
      <c r="O85" s="1">
        <v>101</v>
      </c>
      <c r="P85" s="1">
        <v>104</v>
      </c>
      <c r="Q85" s="1">
        <v>10.1</v>
      </c>
      <c r="R85" s="1">
        <v>2.3E-2</v>
      </c>
      <c r="T85" s="1">
        <v>0.37</v>
      </c>
      <c r="V85" s="1">
        <v>63000</v>
      </c>
      <c r="W85" s="1">
        <v>9800</v>
      </c>
      <c r="Z85" s="1">
        <v>20</v>
      </c>
      <c r="AB85" s="1">
        <v>10</v>
      </c>
      <c r="AD85" s="1" t="s">
        <v>200</v>
      </c>
      <c r="AE85" s="1" t="s">
        <v>96</v>
      </c>
      <c r="AF85" s="1" t="s">
        <v>201</v>
      </c>
      <c r="AG85" s="1" t="s">
        <v>82</v>
      </c>
      <c r="AH85" s="1" t="s">
        <v>202</v>
      </c>
      <c r="AI85" s="1" t="s">
        <v>60</v>
      </c>
      <c r="AJ85" s="1" t="s">
        <v>194</v>
      </c>
      <c r="AK85" s="1" t="s">
        <v>193</v>
      </c>
      <c r="AL85" s="1" t="s">
        <v>203</v>
      </c>
      <c r="AM85" s="1" t="s">
        <v>204</v>
      </c>
      <c r="AN85" s="1">
        <v>1</v>
      </c>
      <c r="AO85" s="1" t="s">
        <v>205</v>
      </c>
      <c r="AP85" s="1" t="s">
        <v>47</v>
      </c>
      <c r="AQ85" s="1" t="s">
        <v>80</v>
      </c>
      <c r="AS85" s="1" t="s">
        <v>153</v>
      </c>
      <c r="AT85" s="1" t="s">
        <v>196</v>
      </c>
      <c r="AU85" s="1" t="s">
        <v>202</v>
      </c>
      <c r="AV85" s="1" t="s">
        <v>195</v>
      </c>
      <c r="AX85" s="1">
        <v>63000</v>
      </c>
      <c r="AY85" s="1">
        <v>10000</v>
      </c>
      <c r="BB85" s="1">
        <v>1435</v>
      </c>
      <c r="BD85" s="1">
        <v>240</v>
      </c>
      <c r="BF85" s="1" t="s">
        <v>200</v>
      </c>
      <c r="BG85" s="1">
        <v>4</v>
      </c>
      <c r="BH85" s="1" t="s">
        <v>201</v>
      </c>
      <c r="BI85" s="1" t="s">
        <v>82</v>
      </c>
      <c r="BJ85" s="1" t="s">
        <v>202</v>
      </c>
      <c r="BK85" s="1">
        <v>1</v>
      </c>
      <c r="BL85" s="1">
        <v>1</v>
      </c>
      <c r="BM85" s="1">
        <v>20</v>
      </c>
      <c r="BN85" s="1">
        <v>76</v>
      </c>
      <c r="BO85" s="1" t="s">
        <v>204</v>
      </c>
      <c r="BP85" s="1">
        <v>2</v>
      </c>
      <c r="BQ85" s="1" t="s">
        <v>205</v>
      </c>
      <c r="BR85" s="1" t="s">
        <v>47</v>
      </c>
      <c r="BS85" s="1" t="s">
        <v>80</v>
      </c>
      <c r="BU85" s="1" t="s">
        <v>153</v>
      </c>
      <c r="BV85" s="1" t="s">
        <v>196</v>
      </c>
      <c r="BW85" s="1">
        <v>6</v>
      </c>
      <c r="BX85" s="1">
        <v>100</v>
      </c>
      <c r="BZ85" s="1">
        <v>290</v>
      </c>
      <c r="CC85" s="1" t="s">
        <v>18</v>
      </c>
      <c r="CD85" s="1">
        <v>104</v>
      </c>
      <c r="CN85" s="1">
        <v>142</v>
      </c>
      <c r="CQ85" s="1">
        <v>200</v>
      </c>
      <c r="CR85" s="1" t="s">
        <v>211</v>
      </c>
      <c r="CS85" s="1" t="s">
        <v>64</v>
      </c>
      <c r="CT85" s="1" t="s">
        <v>64</v>
      </c>
    </row>
    <row r="86" spans="1:98" x14ac:dyDescent="0.25">
      <c r="A86" s="1" t="s">
        <v>519</v>
      </c>
      <c r="B86" s="1" t="s">
        <v>238</v>
      </c>
      <c r="C86" s="1" t="s">
        <v>114</v>
      </c>
      <c r="D86" s="1" t="s">
        <v>232</v>
      </c>
      <c r="E86" s="1" t="s">
        <v>234</v>
      </c>
      <c r="F86" s="1">
        <v>189.38760192000004</v>
      </c>
      <c r="G86" s="1" t="s">
        <v>21</v>
      </c>
      <c r="H86" s="1" t="s">
        <v>186</v>
      </c>
      <c r="I86" s="2">
        <v>42224.972222222219</v>
      </c>
      <c r="O86" s="1">
        <v>103</v>
      </c>
      <c r="P86" s="1">
        <v>101</v>
      </c>
      <c r="Q86" s="1">
        <v>10.3</v>
      </c>
      <c r="R86" s="1">
        <v>2.1999999999999999E-2</v>
      </c>
      <c r="T86" s="1">
        <v>0.38</v>
      </c>
      <c r="V86" s="1">
        <v>62000</v>
      </c>
      <c r="W86" s="1">
        <v>9600</v>
      </c>
      <c r="Z86" s="1">
        <v>40</v>
      </c>
      <c r="AB86" s="1">
        <v>9</v>
      </c>
      <c r="AD86" s="1" t="s">
        <v>200</v>
      </c>
      <c r="AE86" s="1" t="s">
        <v>96</v>
      </c>
      <c r="AF86" s="1" t="s">
        <v>201</v>
      </c>
      <c r="AG86" s="1" t="s">
        <v>82</v>
      </c>
      <c r="AH86" s="1" t="s">
        <v>202</v>
      </c>
      <c r="AI86" s="1" t="s">
        <v>60</v>
      </c>
      <c r="AJ86" s="1" t="s">
        <v>194</v>
      </c>
      <c r="AK86" s="1" t="s">
        <v>193</v>
      </c>
      <c r="AL86" s="1" t="s">
        <v>203</v>
      </c>
      <c r="AM86" s="1" t="s">
        <v>204</v>
      </c>
      <c r="AN86" s="1">
        <v>1</v>
      </c>
      <c r="AO86" s="1" t="s">
        <v>205</v>
      </c>
      <c r="AP86" s="1" t="s">
        <v>47</v>
      </c>
      <c r="AQ86" s="1" t="s">
        <v>80</v>
      </c>
      <c r="AS86" s="1" t="s">
        <v>153</v>
      </c>
      <c r="AT86" s="1" t="s">
        <v>196</v>
      </c>
      <c r="AU86" s="1" t="s">
        <v>202</v>
      </c>
      <c r="AV86" s="1" t="s">
        <v>195</v>
      </c>
      <c r="AX86" s="1">
        <v>65000</v>
      </c>
      <c r="AY86" s="1">
        <v>11000</v>
      </c>
      <c r="BB86" s="1">
        <v>1390</v>
      </c>
      <c r="BD86" s="1">
        <v>230</v>
      </c>
      <c r="BF86" s="1" t="s">
        <v>200</v>
      </c>
      <c r="BG86" s="1">
        <v>6</v>
      </c>
      <c r="BH86" s="1">
        <v>100</v>
      </c>
      <c r="BI86" s="1" t="s">
        <v>82</v>
      </c>
      <c r="BJ86" s="1" t="s">
        <v>202</v>
      </c>
      <c r="BK86" s="1">
        <v>1</v>
      </c>
      <c r="BL86" s="1">
        <v>1</v>
      </c>
      <c r="BM86" s="1">
        <v>30</v>
      </c>
      <c r="BN86" s="1">
        <v>110</v>
      </c>
      <c r="BO86" s="1" t="s">
        <v>204</v>
      </c>
      <c r="BP86" s="1">
        <v>3</v>
      </c>
      <c r="BQ86" s="1" t="s">
        <v>205</v>
      </c>
      <c r="BR86" s="1" t="s">
        <v>47</v>
      </c>
      <c r="BS86" s="1" t="s">
        <v>80</v>
      </c>
      <c r="BU86" s="1" t="s">
        <v>153</v>
      </c>
      <c r="BV86" s="1" t="s">
        <v>196</v>
      </c>
      <c r="BW86" s="1">
        <v>8</v>
      </c>
      <c r="BX86" s="1">
        <v>120</v>
      </c>
      <c r="BZ86" s="1">
        <v>296</v>
      </c>
      <c r="CC86" s="1">
        <v>1.59</v>
      </c>
      <c r="CD86" s="1">
        <v>99.4</v>
      </c>
      <c r="CN86" s="1">
        <v>120</v>
      </c>
      <c r="CP86" s="1">
        <v>190</v>
      </c>
      <c r="CQ86" s="1">
        <v>210</v>
      </c>
      <c r="CR86" s="1" t="s">
        <v>211</v>
      </c>
      <c r="CS86" s="1" t="s">
        <v>64</v>
      </c>
      <c r="CT86" s="1" t="s">
        <v>64</v>
      </c>
    </row>
    <row r="87" spans="1:98" x14ac:dyDescent="0.25">
      <c r="A87" s="1" t="s">
        <v>597</v>
      </c>
      <c r="B87" s="1" t="s">
        <v>241</v>
      </c>
      <c r="C87" s="1" t="s">
        <v>114</v>
      </c>
      <c r="D87" s="1" t="s">
        <v>232</v>
      </c>
      <c r="E87" s="1" t="s">
        <v>234</v>
      </c>
      <c r="F87" s="1">
        <v>189.38760192000004</v>
      </c>
      <c r="G87" s="1" t="s">
        <v>21</v>
      </c>
      <c r="H87" s="1" t="s">
        <v>186</v>
      </c>
      <c r="I87" s="2">
        <v>42226.805555555555</v>
      </c>
      <c r="O87" s="1">
        <v>103</v>
      </c>
      <c r="P87" s="1">
        <v>89.7</v>
      </c>
      <c r="Q87" s="1">
        <v>10.3</v>
      </c>
      <c r="R87" s="1">
        <v>2.1999999999999999E-2</v>
      </c>
      <c r="T87" s="1">
        <v>0.35</v>
      </c>
      <c r="V87" s="1">
        <v>57000</v>
      </c>
      <c r="W87" s="1">
        <v>9300</v>
      </c>
      <c r="Z87" s="1">
        <v>50</v>
      </c>
      <c r="AB87" s="1">
        <v>7</v>
      </c>
      <c r="AD87" s="1" t="s">
        <v>200</v>
      </c>
      <c r="AE87" s="1" t="s">
        <v>96</v>
      </c>
      <c r="AF87" s="1" t="s">
        <v>201</v>
      </c>
      <c r="AG87" s="1" t="s">
        <v>82</v>
      </c>
      <c r="AH87" s="1" t="s">
        <v>202</v>
      </c>
      <c r="AI87" s="1" t="s">
        <v>60</v>
      </c>
      <c r="AJ87" s="1" t="s">
        <v>194</v>
      </c>
      <c r="AK87" s="1" t="s">
        <v>193</v>
      </c>
      <c r="AL87" s="1" t="s">
        <v>203</v>
      </c>
      <c r="AM87" s="1" t="s">
        <v>204</v>
      </c>
      <c r="AN87" s="1">
        <v>1</v>
      </c>
      <c r="AO87" s="1" t="s">
        <v>205</v>
      </c>
      <c r="AP87" s="1" t="s">
        <v>47</v>
      </c>
      <c r="AQ87" s="1" t="s">
        <v>80</v>
      </c>
      <c r="AS87" s="1" t="s">
        <v>153</v>
      </c>
      <c r="AT87" s="1" t="s">
        <v>196</v>
      </c>
      <c r="AU87" s="1" t="s">
        <v>202</v>
      </c>
      <c r="AV87" s="1" t="s">
        <v>195</v>
      </c>
      <c r="AX87" s="1">
        <v>60000</v>
      </c>
      <c r="AY87" s="1">
        <v>9800</v>
      </c>
      <c r="BB87" s="1">
        <v>640</v>
      </c>
      <c r="BD87" s="1">
        <v>76</v>
      </c>
      <c r="BF87" s="1" t="s">
        <v>200</v>
      </c>
      <c r="BG87" s="1" t="s">
        <v>96</v>
      </c>
      <c r="BH87" s="1" t="s">
        <v>201</v>
      </c>
      <c r="BI87" s="1" t="s">
        <v>82</v>
      </c>
      <c r="BJ87" s="1" t="s">
        <v>202</v>
      </c>
      <c r="BK87" s="1" t="s">
        <v>60</v>
      </c>
      <c r="BL87" s="1" t="s">
        <v>194</v>
      </c>
      <c r="BM87" s="1" t="s">
        <v>193</v>
      </c>
      <c r="BN87" s="1">
        <v>14</v>
      </c>
      <c r="BO87" s="1" t="s">
        <v>204</v>
      </c>
      <c r="BP87" s="1">
        <v>1</v>
      </c>
      <c r="BQ87" s="1" t="s">
        <v>205</v>
      </c>
      <c r="BR87" s="1" t="s">
        <v>47</v>
      </c>
      <c r="BS87" s="1" t="s">
        <v>80</v>
      </c>
      <c r="BU87" s="1" t="s">
        <v>153</v>
      </c>
      <c r="BV87" s="1" t="s">
        <v>196</v>
      </c>
      <c r="BW87" s="1" t="s">
        <v>202</v>
      </c>
      <c r="BX87" s="1">
        <v>30</v>
      </c>
      <c r="BZ87" s="1">
        <v>266</v>
      </c>
      <c r="CC87" s="1">
        <v>6.1</v>
      </c>
      <c r="CD87" s="1">
        <v>83.6</v>
      </c>
      <c r="CN87" s="1">
        <v>38</v>
      </c>
      <c r="CP87" s="1">
        <v>180</v>
      </c>
      <c r="CQ87" s="1">
        <v>190</v>
      </c>
      <c r="CR87" s="1" t="s">
        <v>211</v>
      </c>
      <c r="CS87" s="1" t="s">
        <v>64</v>
      </c>
      <c r="CT87" s="1" t="s">
        <v>64</v>
      </c>
    </row>
    <row r="88" spans="1:98" x14ac:dyDescent="0.25">
      <c r="A88" s="1" t="s">
        <v>598</v>
      </c>
      <c r="B88" s="1" t="s">
        <v>242</v>
      </c>
      <c r="C88" s="1" t="s">
        <v>114</v>
      </c>
      <c r="D88" s="1" t="s">
        <v>232</v>
      </c>
      <c r="E88" s="1" t="s">
        <v>234</v>
      </c>
      <c r="F88" s="1">
        <v>189.38760192000004</v>
      </c>
      <c r="G88" s="1" t="s">
        <v>21</v>
      </c>
      <c r="H88" s="1" t="s">
        <v>186</v>
      </c>
      <c r="I88" s="2">
        <v>42227.029861111114</v>
      </c>
      <c r="O88" s="1">
        <v>103</v>
      </c>
      <c r="P88" s="1">
        <v>99.7</v>
      </c>
      <c r="Q88" s="1">
        <v>10.5</v>
      </c>
      <c r="R88" s="1">
        <v>2.1999999999999999E-2</v>
      </c>
      <c r="T88" s="1">
        <v>0.34</v>
      </c>
      <c r="V88" s="1">
        <v>61000</v>
      </c>
      <c r="W88" s="1">
        <v>9900</v>
      </c>
      <c r="Z88" s="1">
        <v>40</v>
      </c>
      <c r="AB88" s="1">
        <v>7</v>
      </c>
      <c r="AD88" s="1" t="s">
        <v>200</v>
      </c>
      <c r="AE88" s="1" t="s">
        <v>96</v>
      </c>
      <c r="AF88" s="1" t="s">
        <v>201</v>
      </c>
      <c r="AG88" s="1" t="s">
        <v>82</v>
      </c>
      <c r="AH88" s="1" t="s">
        <v>202</v>
      </c>
      <c r="AI88" s="1" t="s">
        <v>60</v>
      </c>
      <c r="AJ88" s="1" t="s">
        <v>194</v>
      </c>
      <c r="AK88" s="1" t="s">
        <v>193</v>
      </c>
      <c r="AL88" s="1" t="s">
        <v>203</v>
      </c>
      <c r="AM88" s="1" t="s">
        <v>204</v>
      </c>
      <c r="AN88" s="1">
        <v>1</v>
      </c>
      <c r="AO88" s="1" t="s">
        <v>205</v>
      </c>
      <c r="AP88" s="1" t="s">
        <v>47</v>
      </c>
      <c r="AQ88" s="1" t="s">
        <v>80</v>
      </c>
      <c r="AS88" s="1" t="s">
        <v>153</v>
      </c>
      <c r="AT88" s="1" t="s">
        <v>196</v>
      </c>
      <c r="AU88" s="1" t="s">
        <v>202</v>
      </c>
      <c r="AV88" s="1" t="s">
        <v>195</v>
      </c>
      <c r="AX88" s="1">
        <v>64000</v>
      </c>
      <c r="AY88" s="1">
        <v>10000</v>
      </c>
      <c r="BB88" s="1">
        <v>720</v>
      </c>
      <c r="BD88" s="1">
        <v>60</v>
      </c>
      <c r="BF88" s="1" t="s">
        <v>200</v>
      </c>
      <c r="BG88" s="1" t="s">
        <v>96</v>
      </c>
      <c r="BH88" s="1" t="s">
        <v>201</v>
      </c>
      <c r="BI88" s="1" t="s">
        <v>82</v>
      </c>
      <c r="BJ88" s="1" t="s">
        <v>202</v>
      </c>
      <c r="BK88" s="1" t="s">
        <v>60</v>
      </c>
      <c r="BL88" s="1" t="s">
        <v>194</v>
      </c>
      <c r="BM88" s="1" t="s">
        <v>193</v>
      </c>
      <c r="BN88" s="1">
        <v>11</v>
      </c>
      <c r="BO88" s="1" t="s">
        <v>204</v>
      </c>
      <c r="BP88" s="1">
        <v>1</v>
      </c>
      <c r="BQ88" s="1" t="s">
        <v>205</v>
      </c>
      <c r="BR88" s="1" t="s">
        <v>47</v>
      </c>
      <c r="BS88" s="1" t="s">
        <v>80</v>
      </c>
      <c r="BU88" s="1" t="s">
        <v>153</v>
      </c>
      <c r="BV88" s="1" t="s">
        <v>196</v>
      </c>
      <c r="BW88" s="1">
        <v>2</v>
      </c>
      <c r="BX88" s="1">
        <v>20</v>
      </c>
      <c r="BZ88" s="1">
        <v>276</v>
      </c>
      <c r="CC88" s="1" t="s">
        <v>18</v>
      </c>
      <c r="CD88" s="1">
        <v>99.7</v>
      </c>
      <c r="CN88" s="1">
        <v>35</v>
      </c>
      <c r="CP88" s="1">
        <v>190</v>
      </c>
      <c r="CQ88" s="1">
        <v>200</v>
      </c>
      <c r="CR88" s="1" t="s">
        <v>211</v>
      </c>
      <c r="CS88" s="1" t="s">
        <v>64</v>
      </c>
      <c r="CT88" s="1" t="s">
        <v>64</v>
      </c>
    </row>
    <row r="89" spans="1:98" x14ac:dyDescent="0.25">
      <c r="A89" s="1" t="s">
        <v>596</v>
      </c>
      <c r="B89" s="1" t="s">
        <v>240</v>
      </c>
      <c r="C89" s="1" t="s">
        <v>114</v>
      </c>
      <c r="D89" s="1" t="s">
        <v>232</v>
      </c>
      <c r="E89" s="1" t="s">
        <v>234</v>
      </c>
      <c r="F89" s="1">
        <v>189.38760192000004</v>
      </c>
      <c r="G89" s="1" t="s">
        <v>21</v>
      </c>
      <c r="H89" s="1" t="s">
        <v>186</v>
      </c>
      <c r="I89" s="2">
        <v>42226.65347222222</v>
      </c>
      <c r="O89" s="1">
        <v>104</v>
      </c>
      <c r="P89" s="1">
        <v>86.3</v>
      </c>
      <c r="Q89" s="1">
        <v>10.1</v>
      </c>
      <c r="R89" s="1">
        <v>2.1000000000000001E-2</v>
      </c>
      <c r="T89" s="1">
        <v>0.36</v>
      </c>
      <c r="V89" s="1">
        <v>55000</v>
      </c>
      <c r="W89" s="1">
        <v>9000</v>
      </c>
      <c r="Z89" s="1">
        <v>50</v>
      </c>
      <c r="AB89" s="1">
        <v>7</v>
      </c>
      <c r="AD89" s="1" t="s">
        <v>200</v>
      </c>
      <c r="AE89" s="1" t="s">
        <v>96</v>
      </c>
      <c r="AF89" s="1" t="s">
        <v>201</v>
      </c>
      <c r="AG89" s="1" t="s">
        <v>82</v>
      </c>
      <c r="AH89" s="1" t="s">
        <v>202</v>
      </c>
      <c r="AI89" s="1" t="s">
        <v>60</v>
      </c>
      <c r="AJ89" s="1" t="s">
        <v>194</v>
      </c>
      <c r="AK89" s="1" t="s">
        <v>193</v>
      </c>
      <c r="AL89" s="1" t="s">
        <v>203</v>
      </c>
      <c r="AM89" s="1" t="s">
        <v>204</v>
      </c>
      <c r="AN89" s="1">
        <v>1</v>
      </c>
      <c r="AO89" s="1" t="s">
        <v>205</v>
      </c>
      <c r="AP89" s="1" t="s">
        <v>47</v>
      </c>
      <c r="AQ89" s="1" t="s">
        <v>80</v>
      </c>
      <c r="AS89" s="1" t="s">
        <v>153</v>
      </c>
      <c r="AT89" s="1" t="s">
        <v>196</v>
      </c>
      <c r="AU89" s="1" t="s">
        <v>202</v>
      </c>
      <c r="AV89" s="1" t="s">
        <v>195</v>
      </c>
      <c r="AX89" s="1">
        <v>60000</v>
      </c>
      <c r="AY89" s="1">
        <v>9800</v>
      </c>
      <c r="BB89" s="1">
        <v>560</v>
      </c>
      <c r="BD89" s="1">
        <v>68</v>
      </c>
      <c r="BF89" s="1" t="s">
        <v>200</v>
      </c>
      <c r="BG89" s="1" t="s">
        <v>96</v>
      </c>
      <c r="BH89" s="1" t="s">
        <v>201</v>
      </c>
      <c r="BI89" s="1" t="s">
        <v>82</v>
      </c>
      <c r="BJ89" s="1" t="s">
        <v>202</v>
      </c>
      <c r="BK89" s="1" t="s">
        <v>60</v>
      </c>
      <c r="BL89" s="1" t="s">
        <v>194</v>
      </c>
      <c r="BM89" s="1" t="s">
        <v>193</v>
      </c>
      <c r="BN89" s="1">
        <v>14</v>
      </c>
      <c r="BO89" s="1" t="s">
        <v>204</v>
      </c>
      <c r="BP89" s="1">
        <v>1</v>
      </c>
      <c r="BQ89" s="1" t="s">
        <v>205</v>
      </c>
      <c r="BR89" s="1" t="s">
        <v>47</v>
      </c>
      <c r="BS89" s="1" t="s">
        <v>80</v>
      </c>
      <c r="BU89" s="1" t="s">
        <v>153</v>
      </c>
      <c r="BV89" s="1" t="s">
        <v>196</v>
      </c>
      <c r="BW89" s="1" t="s">
        <v>202</v>
      </c>
      <c r="BX89" s="1">
        <v>30</v>
      </c>
      <c r="BZ89" s="1">
        <v>264</v>
      </c>
      <c r="CC89" s="1">
        <v>6</v>
      </c>
      <c r="CD89" s="1">
        <v>80.3</v>
      </c>
      <c r="CN89" s="1">
        <v>35</v>
      </c>
      <c r="CP89" s="1">
        <v>170</v>
      </c>
      <c r="CQ89" s="1">
        <v>190</v>
      </c>
      <c r="CR89" s="1" t="s">
        <v>211</v>
      </c>
      <c r="CS89" s="1" t="s">
        <v>64</v>
      </c>
      <c r="CT89" s="1" t="s">
        <v>64</v>
      </c>
    </row>
    <row r="90" spans="1:98" x14ac:dyDescent="0.25">
      <c r="A90" s="1" t="s">
        <v>604</v>
      </c>
      <c r="B90" s="1" t="s">
        <v>248</v>
      </c>
      <c r="C90" s="1" t="s">
        <v>114</v>
      </c>
      <c r="D90" s="1" t="s">
        <v>232</v>
      </c>
      <c r="E90" s="1" t="s">
        <v>234</v>
      </c>
      <c r="F90" s="1">
        <v>189.38760192000004</v>
      </c>
      <c r="G90" s="1" t="s">
        <v>21</v>
      </c>
      <c r="H90" s="1" t="s">
        <v>186</v>
      </c>
      <c r="I90" s="2">
        <v>42229.041666666664</v>
      </c>
      <c r="O90" s="1">
        <v>104</v>
      </c>
      <c r="P90" s="1">
        <v>99.5</v>
      </c>
      <c r="Q90" s="1">
        <v>10.7</v>
      </c>
      <c r="R90" s="1">
        <v>2.5000000000000001E-2</v>
      </c>
      <c r="T90" s="1">
        <v>0.36</v>
      </c>
      <c r="V90" s="1">
        <v>61000</v>
      </c>
      <c r="W90" s="1">
        <v>11000</v>
      </c>
      <c r="Z90" s="1">
        <v>30</v>
      </c>
      <c r="AB90" s="1">
        <v>6</v>
      </c>
      <c r="AD90" s="1" t="s">
        <v>200</v>
      </c>
      <c r="AE90" s="1" t="s">
        <v>96</v>
      </c>
      <c r="AF90" s="1" t="s">
        <v>201</v>
      </c>
      <c r="AG90" s="1" t="s">
        <v>82</v>
      </c>
      <c r="AH90" s="1" t="s">
        <v>202</v>
      </c>
      <c r="AI90" s="1" t="s">
        <v>60</v>
      </c>
      <c r="AJ90" s="1" t="s">
        <v>194</v>
      </c>
      <c r="AK90" s="1" t="s">
        <v>193</v>
      </c>
      <c r="AL90" s="1" t="s">
        <v>203</v>
      </c>
      <c r="AM90" s="1" t="s">
        <v>204</v>
      </c>
      <c r="AN90" s="1">
        <v>1</v>
      </c>
      <c r="AO90" s="1" t="s">
        <v>205</v>
      </c>
      <c r="AP90" s="1" t="s">
        <v>47</v>
      </c>
      <c r="AQ90" s="1" t="s">
        <v>80</v>
      </c>
      <c r="AS90" s="1" t="s">
        <v>153</v>
      </c>
      <c r="AT90" s="1" t="s">
        <v>196</v>
      </c>
      <c r="AU90" s="1" t="s">
        <v>202</v>
      </c>
      <c r="AV90" s="1" t="s">
        <v>195</v>
      </c>
      <c r="AX90" s="1">
        <v>59000</v>
      </c>
      <c r="AY90" s="1">
        <v>10000</v>
      </c>
      <c r="BB90" s="1">
        <v>760</v>
      </c>
      <c r="BD90" s="1">
        <v>88</v>
      </c>
      <c r="BF90" s="1" t="s">
        <v>200</v>
      </c>
      <c r="BG90" s="1" t="s">
        <v>96</v>
      </c>
      <c r="BH90" s="1" t="s">
        <v>201</v>
      </c>
      <c r="BI90" s="1" t="s">
        <v>82</v>
      </c>
      <c r="BJ90" s="1" t="s">
        <v>202</v>
      </c>
      <c r="BK90" s="1" t="s">
        <v>60</v>
      </c>
      <c r="BL90" s="1" t="s">
        <v>194</v>
      </c>
      <c r="BM90" s="1" t="s">
        <v>193</v>
      </c>
      <c r="BN90" s="1">
        <v>10</v>
      </c>
      <c r="BO90" s="1" t="s">
        <v>204</v>
      </c>
      <c r="BP90" s="1">
        <v>2</v>
      </c>
      <c r="BQ90" s="1" t="s">
        <v>205</v>
      </c>
      <c r="BR90" s="1" t="s">
        <v>47</v>
      </c>
      <c r="BS90" s="1" t="s">
        <v>80</v>
      </c>
      <c r="BU90" s="1" t="s">
        <v>153</v>
      </c>
      <c r="BV90" s="1">
        <v>1</v>
      </c>
      <c r="BW90" s="1" t="s">
        <v>202</v>
      </c>
      <c r="BX90" s="1">
        <v>30</v>
      </c>
      <c r="BZ90" s="1">
        <v>288</v>
      </c>
      <c r="CC90" s="1" t="s">
        <v>18</v>
      </c>
      <c r="CD90" s="1">
        <v>99.5</v>
      </c>
      <c r="CH90" s="1" t="s">
        <v>224</v>
      </c>
      <c r="CN90" s="1">
        <v>37</v>
      </c>
      <c r="CP90" s="1">
        <v>200</v>
      </c>
      <c r="CQ90" s="1">
        <v>190</v>
      </c>
      <c r="CR90" s="1" t="s">
        <v>211</v>
      </c>
      <c r="CS90" s="1" t="s">
        <v>64</v>
      </c>
      <c r="CT90" s="1" t="s">
        <v>64</v>
      </c>
    </row>
    <row r="91" spans="1:98" x14ac:dyDescent="0.25">
      <c r="A91" s="1" t="s">
        <v>603</v>
      </c>
      <c r="B91" s="1" t="s">
        <v>247</v>
      </c>
      <c r="C91" s="1" t="s">
        <v>114</v>
      </c>
      <c r="D91" s="1" t="s">
        <v>232</v>
      </c>
      <c r="E91" s="1" t="s">
        <v>234</v>
      </c>
      <c r="F91" s="1">
        <v>189.38760192000004</v>
      </c>
      <c r="G91" s="1" t="s">
        <v>21</v>
      </c>
      <c r="H91" s="1" t="s">
        <v>186</v>
      </c>
      <c r="I91" s="2">
        <v>42228.753472222219</v>
      </c>
      <c r="O91" s="1">
        <v>105</v>
      </c>
      <c r="P91" s="1">
        <v>90.9</v>
      </c>
      <c r="Q91" s="1">
        <v>10.5</v>
      </c>
      <c r="R91" s="1">
        <v>2.4E-2</v>
      </c>
      <c r="T91" s="1">
        <v>0.36</v>
      </c>
      <c r="V91" s="1">
        <v>59000</v>
      </c>
      <c r="W91" s="1">
        <v>10000</v>
      </c>
      <c r="Z91" s="1">
        <v>30</v>
      </c>
      <c r="AB91" s="1">
        <v>7</v>
      </c>
      <c r="AD91" s="1" t="s">
        <v>200</v>
      </c>
      <c r="AE91" s="1" t="s">
        <v>96</v>
      </c>
      <c r="AF91" s="1" t="s">
        <v>201</v>
      </c>
      <c r="AG91" s="1" t="s">
        <v>82</v>
      </c>
      <c r="AH91" s="1" t="s">
        <v>202</v>
      </c>
      <c r="AI91" s="1" t="s">
        <v>60</v>
      </c>
      <c r="AJ91" s="1" t="s">
        <v>194</v>
      </c>
      <c r="AK91" s="1" t="s">
        <v>193</v>
      </c>
      <c r="AL91" s="1" t="s">
        <v>203</v>
      </c>
      <c r="AM91" s="1" t="s">
        <v>204</v>
      </c>
      <c r="AN91" s="1">
        <v>1</v>
      </c>
      <c r="AO91" s="1" t="s">
        <v>205</v>
      </c>
      <c r="AP91" s="1" t="s">
        <v>47</v>
      </c>
      <c r="AQ91" s="1" t="s">
        <v>80</v>
      </c>
      <c r="AS91" s="1" t="s">
        <v>153</v>
      </c>
      <c r="AT91" s="1" t="s">
        <v>196</v>
      </c>
      <c r="AU91" s="1" t="s">
        <v>202</v>
      </c>
      <c r="AV91" s="1" t="s">
        <v>195</v>
      </c>
      <c r="AX91" s="1">
        <v>56000</v>
      </c>
      <c r="AY91" s="1">
        <v>9800</v>
      </c>
      <c r="BB91" s="1">
        <v>770</v>
      </c>
      <c r="BD91" s="1">
        <v>82</v>
      </c>
      <c r="BF91" s="1" t="s">
        <v>200</v>
      </c>
      <c r="BG91" s="1" t="s">
        <v>96</v>
      </c>
      <c r="BH91" s="1" t="s">
        <v>201</v>
      </c>
      <c r="BI91" s="1" t="s">
        <v>82</v>
      </c>
      <c r="BJ91" s="1" t="s">
        <v>202</v>
      </c>
      <c r="BK91" s="1" t="s">
        <v>60</v>
      </c>
      <c r="BL91" s="1" t="s">
        <v>194</v>
      </c>
      <c r="BM91" s="1" t="s">
        <v>193</v>
      </c>
      <c r="BN91" s="1">
        <v>10</v>
      </c>
      <c r="BO91" s="1" t="s">
        <v>204</v>
      </c>
      <c r="BP91" s="1">
        <v>2</v>
      </c>
      <c r="BQ91" s="1" t="s">
        <v>205</v>
      </c>
      <c r="BR91" s="1" t="s">
        <v>47</v>
      </c>
      <c r="BS91" s="1" t="s">
        <v>80</v>
      </c>
      <c r="BU91" s="1" t="s">
        <v>153</v>
      </c>
      <c r="BV91" s="1">
        <v>1</v>
      </c>
      <c r="BW91" s="1">
        <v>1</v>
      </c>
      <c r="BX91" s="1">
        <v>30</v>
      </c>
      <c r="BZ91" s="1">
        <v>274</v>
      </c>
      <c r="CC91" s="1">
        <v>5.18</v>
      </c>
      <c r="CD91" s="1">
        <v>85.7</v>
      </c>
      <c r="CH91" s="1" t="s">
        <v>224</v>
      </c>
      <c r="CN91" s="1">
        <v>39</v>
      </c>
      <c r="CP91" s="1">
        <v>190</v>
      </c>
      <c r="CQ91" s="1">
        <v>180</v>
      </c>
      <c r="CR91" s="1" t="s">
        <v>211</v>
      </c>
      <c r="CS91" s="1" t="s">
        <v>64</v>
      </c>
      <c r="CT91" s="1" t="s">
        <v>64</v>
      </c>
    </row>
    <row r="92" spans="1:98" x14ac:dyDescent="0.25">
      <c r="A92" s="1" t="s">
        <v>605</v>
      </c>
      <c r="B92" s="1" t="s">
        <v>249</v>
      </c>
      <c r="C92" s="1" t="s">
        <v>114</v>
      </c>
      <c r="D92" s="1" t="s">
        <v>232</v>
      </c>
      <c r="E92" s="1" t="s">
        <v>234</v>
      </c>
      <c r="F92" s="1">
        <v>189.38760192000004</v>
      </c>
      <c r="G92" s="1" t="s">
        <v>21</v>
      </c>
      <c r="H92" s="1" t="s">
        <v>186</v>
      </c>
      <c r="I92" s="2">
        <v>42229.291666666664</v>
      </c>
      <c r="O92" s="1">
        <v>105</v>
      </c>
      <c r="P92" s="1">
        <v>105</v>
      </c>
      <c r="Q92" s="1">
        <v>10.6</v>
      </c>
      <c r="R92" s="1">
        <v>2.5000000000000001E-2</v>
      </c>
      <c r="T92" s="1">
        <v>0.36</v>
      </c>
      <c r="V92" s="1">
        <v>69000</v>
      </c>
      <c r="W92" s="1">
        <v>11000</v>
      </c>
      <c r="Z92" s="1">
        <v>20</v>
      </c>
      <c r="AB92" s="1">
        <v>7</v>
      </c>
      <c r="AD92" s="1" t="s">
        <v>200</v>
      </c>
      <c r="AE92" s="1" t="s">
        <v>96</v>
      </c>
      <c r="AF92" s="1" t="s">
        <v>201</v>
      </c>
      <c r="AG92" s="1" t="s">
        <v>82</v>
      </c>
      <c r="AH92" s="1" t="s">
        <v>202</v>
      </c>
      <c r="AI92" s="1" t="s">
        <v>60</v>
      </c>
      <c r="AJ92" s="1" t="s">
        <v>194</v>
      </c>
      <c r="AK92" s="1" t="s">
        <v>193</v>
      </c>
      <c r="AL92" s="1" t="s">
        <v>203</v>
      </c>
      <c r="AM92" s="1" t="s">
        <v>204</v>
      </c>
      <c r="AN92" s="1">
        <v>1</v>
      </c>
      <c r="AO92" s="1" t="s">
        <v>205</v>
      </c>
      <c r="AP92" s="1" t="s">
        <v>47</v>
      </c>
      <c r="AQ92" s="1" t="s">
        <v>80</v>
      </c>
      <c r="AS92" s="1" t="s">
        <v>153</v>
      </c>
      <c r="AT92" s="1" t="s">
        <v>196</v>
      </c>
      <c r="AU92" s="1" t="s">
        <v>202</v>
      </c>
      <c r="AV92" s="1" t="s">
        <v>195</v>
      </c>
      <c r="AX92" s="1">
        <v>64000</v>
      </c>
      <c r="AY92" s="1">
        <v>11000</v>
      </c>
      <c r="BB92" s="1">
        <v>910</v>
      </c>
      <c r="BD92" s="1">
        <v>110</v>
      </c>
      <c r="BF92" s="1" t="s">
        <v>200</v>
      </c>
      <c r="BG92" s="1" t="s">
        <v>96</v>
      </c>
      <c r="BH92" s="1" t="s">
        <v>201</v>
      </c>
      <c r="BI92" s="1" t="s">
        <v>82</v>
      </c>
      <c r="BJ92" s="1" t="s">
        <v>202</v>
      </c>
      <c r="BK92" s="1" t="s">
        <v>60</v>
      </c>
      <c r="BL92" s="1" t="s">
        <v>194</v>
      </c>
      <c r="BM92" s="1" t="s">
        <v>193</v>
      </c>
      <c r="BN92" s="1">
        <v>12</v>
      </c>
      <c r="BO92" s="1" t="s">
        <v>204</v>
      </c>
      <c r="BP92" s="1">
        <v>2</v>
      </c>
      <c r="BQ92" s="1" t="s">
        <v>205</v>
      </c>
      <c r="BR92" s="1" t="s">
        <v>47</v>
      </c>
      <c r="BS92" s="1" t="s">
        <v>80</v>
      </c>
      <c r="BU92" s="1" t="s">
        <v>153</v>
      </c>
      <c r="BV92" s="1">
        <v>1</v>
      </c>
      <c r="BW92" s="1">
        <v>1</v>
      </c>
      <c r="BX92" s="1">
        <v>30</v>
      </c>
      <c r="BZ92" s="1">
        <v>296</v>
      </c>
      <c r="CC92" s="1" t="s">
        <v>18</v>
      </c>
      <c r="CD92" s="1">
        <v>105</v>
      </c>
      <c r="CH92" s="1" t="s">
        <v>224</v>
      </c>
      <c r="CN92" s="1">
        <v>45</v>
      </c>
      <c r="CP92" s="1">
        <v>220</v>
      </c>
      <c r="CQ92" s="1">
        <v>200</v>
      </c>
      <c r="CR92" s="1" t="s">
        <v>211</v>
      </c>
      <c r="CS92" s="1" t="s">
        <v>64</v>
      </c>
      <c r="CT92" s="1" t="s">
        <v>64</v>
      </c>
    </row>
    <row r="93" spans="1:98" x14ac:dyDescent="0.25">
      <c r="A93" s="1" t="s">
        <v>606</v>
      </c>
      <c r="B93" s="1" t="s">
        <v>250</v>
      </c>
      <c r="C93" s="1" t="s">
        <v>114</v>
      </c>
      <c r="D93" s="1" t="s">
        <v>232</v>
      </c>
      <c r="E93" s="1" t="s">
        <v>234</v>
      </c>
      <c r="F93" s="1">
        <v>189.38760192000004</v>
      </c>
      <c r="G93" s="1" t="s">
        <v>21</v>
      </c>
      <c r="H93" s="1" t="s">
        <v>186</v>
      </c>
      <c r="I93" s="2">
        <v>42229.524305555555</v>
      </c>
      <c r="O93" s="1">
        <v>105</v>
      </c>
      <c r="P93" s="1">
        <v>101</v>
      </c>
      <c r="Q93" s="1">
        <v>10.3</v>
      </c>
      <c r="R93" s="1">
        <v>2.4E-2</v>
      </c>
      <c r="T93" s="1">
        <v>0.37</v>
      </c>
      <c r="V93" s="1">
        <v>63000</v>
      </c>
      <c r="W93" s="1">
        <v>10000</v>
      </c>
      <c r="Z93" s="1">
        <v>20</v>
      </c>
      <c r="AB93" s="1">
        <v>7</v>
      </c>
      <c r="AD93" s="1" t="s">
        <v>200</v>
      </c>
      <c r="AE93" s="1" t="s">
        <v>96</v>
      </c>
      <c r="AF93" s="1" t="s">
        <v>201</v>
      </c>
      <c r="AG93" s="1" t="s">
        <v>82</v>
      </c>
      <c r="AH93" s="1" t="s">
        <v>202</v>
      </c>
      <c r="AI93" s="1" t="s">
        <v>60</v>
      </c>
      <c r="AJ93" s="1" t="s">
        <v>194</v>
      </c>
      <c r="AK93" s="1" t="s">
        <v>193</v>
      </c>
      <c r="AL93" s="1" t="s">
        <v>203</v>
      </c>
      <c r="AM93" s="1" t="s">
        <v>204</v>
      </c>
      <c r="AN93" s="1">
        <v>1</v>
      </c>
      <c r="AO93" s="1" t="s">
        <v>205</v>
      </c>
      <c r="AP93" s="1" t="s">
        <v>47</v>
      </c>
      <c r="AQ93" s="1" t="s">
        <v>80</v>
      </c>
      <c r="AS93" s="1" t="s">
        <v>153</v>
      </c>
      <c r="AT93" s="1" t="s">
        <v>196</v>
      </c>
      <c r="AU93" s="1" t="s">
        <v>202</v>
      </c>
      <c r="AV93" s="1" t="s">
        <v>195</v>
      </c>
      <c r="AX93" s="1">
        <v>64000</v>
      </c>
      <c r="AY93" s="1">
        <v>11000</v>
      </c>
      <c r="BB93" s="1">
        <v>790</v>
      </c>
      <c r="BD93" s="1">
        <v>99</v>
      </c>
      <c r="BF93" s="1" t="s">
        <v>200</v>
      </c>
      <c r="BG93" s="1">
        <v>1</v>
      </c>
      <c r="BH93" s="1" t="s">
        <v>201</v>
      </c>
      <c r="BI93" s="1" t="s">
        <v>82</v>
      </c>
      <c r="BJ93" s="1" t="s">
        <v>202</v>
      </c>
      <c r="BK93" s="1" t="s">
        <v>60</v>
      </c>
      <c r="BL93" s="1" t="s">
        <v>194</v>
      </c>
      <c r="BM93" s="1" t="s">
        <v>193</v>
      </c>
      <c r="BN93" s="1">
        <v>11</v>
      </c>
      <c r="BO93" s="1" t="s">
        <v>204</v>
      </c>
      <c r="BP93" s="1">
        <v>2</v>
      </c>
      <c r="BQ93" s="1" t="s">
        <v>205</v>
      </c>
      <c r="BR93" s="1" t="s">
        <v>47</v>
      </c>
      <c r="BS93" s="1" t="s">
        <v>80</v>
      </c>
      <c r="BU93" s="1" t="s">
        <v>153</v>
      </c>
      <c r="BV93" s="1">
        <v>1</v>
      </c>
      <c r="BW93" s="1">
        <v>2</v>
      </c>
      <c r="BX93" s="1">
        <v>30</v>
      </c>
      <c r="BZ93" s="1">
        <v>292</v>
      </c>
      <c r="CC93" s="1">
        <v>5.08</v>
      </c>
      <c r="CD93" s="1">
        <v>95.9</v>
      </c>
      <c r="CH93" s="1" t="s">
        <v>224</v>
      </c>
      <c r="CN93" s="1">
        <v>37</v>
      </c>
      <c r="CQ93" s="1">
        <v>200</v>
      </c>
      <c r="CR93" s="1" t="s">
        <v>211</v>
      </c>
      <c r="CS93" s="1" t="s">
        <v>64</v>
      </c>
      <c r="CT93" s="1">
        <v>50</v>
      </c>
    </row>
    <row r="94" spans="1:98" x14ac:dyDescent="0.25">
      <c r="A94" s="1" t="s">
        <v>607</v>
      </c>
      <c r="B94" s="1" t="s">
        <v>251</v>
      </c>
      <c r="C94" s="1" t="s">
        <v>114</v>
      </c>
      <c r="D94" s="1" t="s">
        <v>232</v>
      </c>
      <c r="E94" s="1" t="s">
        <v>234</v>
      </c>
      <c r="F94" s="1">
        <v>189.38760192000004</v>
      </c>
      <c r="G94" s="1" t="s">
        <v>21</v>
      </c>
      <c r="H94" s="1" t="s">
        <v>186</v>
      </c>
      <c r="I94" s="2">
        <v>42229.774305555555</v>
      </c>
      <c r="O94" s="1">
        <v>105</v>
      </c>
      <c r="P94" s="1">
        <v>90.4</v>
      </c>
      <c r="Q94" s="1">
        <v>10.6</v>
      </c>
      <c r="R94" s="1">
        <v>2.4E-2</v>
      </c>
      <c r="T94" s="1">
        <v>0.37</v>
      </c>
      <c r="V94" s="1">
        <v>59000</v>
      </c>
      <c r="W94" s="1">
        <v>9900</v>
      </c>
      <c r="Z94" s="1">
        <v>40</v>
      </c>
      <c r="AB94" s="1">
        <v>8</v>
      </c>
      <c r="AD94" s="1" t="s">
        <v>200</v>
      </c>
      <c r="AE94" s="1" t="s">
        <v>96</v>
      </c>
      <c r="AF94" s="1" t="s">
        <v>201</v>
      </c>
      <c r="AG94" s="1" t="s">
        <v>82</v>
      </c>
      <c r="AH94" s="1" t="s">
        <v>202</v>
      </c>
      <c r="AI94" s="1" t="s">
        <v>60</v>
      </c>
      <c r="AJ94" s="1" t="s">
        <v>194</v>
      </c>
      <c r="AK94" s="1" t="s">
        <v>193</v>
      </c>
      <c r="AL94" s="1" t="s">
        <v>203</v>
      </c>
      <c r="AM94" s="1" t="s">
        <v>204</v>
      </c>
      <c r="AN94" s="1">
        <v>2</v>
      </c>
      <c r="AO94" s="1" t="s">
        <v>205</v>
      </c>
      <c r="AP94" s="1" t="s">
        <v>47</v>
      </c>
      <c r="AQ94" s="1" t="s">
        <v>80</v>
      </c>
      <c r="AS94" s="1" t="s">
        <v>153</v>
      </c>
      <c r="AT94" s="1">
        <v>1</v>
      </c>
      <c r="AU94" s="1" t="s">
        <v>202</v>
      </c>
      <c r="AV94" s="1" t="s">
        <v>195</v>
      </c>
      <c r="AX94" s="1">
        <v>60000</v>
      </c>
      <c r="AY94" s="1">
        <v>10000</v>
      </c>
      <c r="BB94" s="1">
        <v>840</v>
      </c>
      <c r="BD94" s="1">
        <v>100</v>
      </c>
      <c r="BF94" s="1" t="s">
        <v>200</v>
      </c>
      <c r="BG94" s="1" t="s">
        <v>96</v>
      </c>
      <c r="BH94" s="1" t="s">
        <v>201</v>
      </c>
      <c r="BI94" s="1" t="s">
        <v>82</v>
      </c>
      <c r="BJ94" s="1" t="s">
        <v>202</v>
      </c>
      <c r="BK94" s="1" t="s">
        <v>60</v>
      </c>
      <c r="BL94" s="1" t="s">
        <v>194</v>
      </c>
      <c r="BM94" s="1" t="s">
        <v>193</v>
      </c>
      <c r="BN94" s="1">
        <v>11</v>
      </c>
      <c r="BO94" s="1" t="s">
        <v>204</v>
      </c>
      <c r="BP94" s="1">
        <v>2</v>
      </c>
      <c r="BQ94" s="1" t="s">
        <v>205</v>
      </c>
      <c r="BR94" s="1" t="s">
        <v>47</v>
      </c>
      <c r="BS94" s="1" t="s">
        <v>80</v>
      </c>
      <c r="BU94" s="1" t="s">
        <v>153</v>
      </c>
      <c r="BV94" s="1">
        <v>1</v>
      </c>
      <c r="BW94" s="1">
        <v>2</v>
      </c>
      <c r="BX94" s="1">
        <v>40</v>
      </c>
      <c r="BZ94" s="1">
        <v>282</v>
      </c>
      <c r="CC94" s="1">
        <v>4.8</v>
      </c>
      <c r="CD94" s="1">
        <v>85.6</v>
      </c>
      <c r="CH94" s="1" t="s">
        <v>224</v>
      </c>
      <c r="CN94" s="1">
        <v>40</v>
      </c>
      <c r="CQ94" s="1">
        <v>190</v>
      </c>
      <c r="CR94" s="1" t="s">
        <v>211</v>
      </c>
      <c r="CS94" s="1" t="s">
        <v>64</v>
      </c>
      <c r="CT94" s="1" t="s">
        <v>64</v>
      </c>
    </row>
    <row r="95" spans="1:98" x14ac:dyDescent="0.25">
      <c r="A95" s="1" t="s">
        <v>599</v>
      </c>
      <c r="B95" s="1" t="s">
        <v>243</v>
      </c>
      <c r="C95" s="1" t="s">
        <v>114</v>
      </c>
      <c r="D95" s="1" t="s">
        <v>232</v>
      </c>
      <c r="E95" s="1" t="s">
        <v>234</v>
      </c>
      <c r="F95" s="1">
        <v>189.38760192000004</v>
      </c>
      <c r="G95" s="1" t="s">
        <v>21</v>
      </c>
      <c r="H95" s="1" t="s">
        <v>186</v>
      </c>
      <c r="I95" s="2">
        <v>42227.3125</v>
      </c>
      <c r="O95" s="1">
        <v>106</v>
      </c>
      <c r="P95" s="1">
        <v>101</v>
      </c>
      <c r="Q95" s="1">
        <v>10.8</v>
      </c>
      <c r="R95" s="1">
        <v>2.1999999999999999E-2</v>
      </c>
      <c r="T95" s="1">
        <v>0.35</v>
      </c>
      <c r="V95" s="1">
        <v>63000</v>
      </c>
      <c r="W95" s="1">
        <v>9800</v>
      </c>
      <c r="Z95" s="1">
        <v>30</v>
      </c>
      <c r="AB95" s="1">
        <v>9</v>
      </c>
      <c r="AD95" s="1" t="s">
        <v>200</v>
      </c>
      <c r="AE95" s="1" t="s">
        <v>96</v>
      </c>
      <c r="AF95" s="1" t="s">
        <v>201</v>
      </c>
      <c r="AG95" s="1" t="s">
        <v>82</v>
      </c>
      <c r="AH95" s="1" t="s">
        <v>202</v>
      </c>
      <c r="AI95" s="1" t="s">
        <v>60</v>
      </c>
      <c r="AJ95" s="1" t="s">
        <v>194</v>
      </c>
      <c r="AK95" s="1" t="s">
        <v>193</v>
      </c>
      <c r="AL95" s="1" t="s">
        <v>203</v>
      </c>
      <c r="AM95" s="1" t="s">
        <v>204</v>
      </c>
      <c r="AN95" s="1">
        <v>1</v>
      </c>
      <c r="AO95" s="1" t="s">
        <v>205</v>
      </c>
      <c r="AP95" s="1" t="s">
        <v>47</v>
      </c>
      <c r="AQ95" s="1" t="s">
        <v>80</v>
      </c>
      <c r="AS95" s="1" t="s">
        <v>153</v>
      </c>
      <c r="AT95" s="1" t="s">
        <v>196</v>
      </c>
      <c r="AU95" s="1" t="s">
        <v>202</v>
      </c>
      <c r="AV95" s="1" t="s">
        <v>195</v>
      </c>
      <c r="AX95" s="1">
        <v>67000</v>
      </c>
      <c r="AY95" s="1">
        <v>11000</v>
      </c>
      <c r="BB95" s="1">
        <v>1200</v>
      </c>
      <c r="BD95" s="1">
        <v>77</v>
      </c>
      <c r="BF95" s="1" t="s">
        <v>200</v>
      </c>
      <c r="BG95" s="1" t="s">
        <v>96</v>
      </c>
      <c r="BH95" s="1" t="s">
        <v>201</v>
      </c>
      <c r="BI95" s="1" t="s">
        <v>82</v>
      </c>
      <c r="BJ95" s="1" t="s">
        <v>202</v>
      </c>
      <c r="BK95" s="1" t="s">
        <v>60</v>
      </c>
      <c r="BL95" s="1" t="s">
        <v>194</v>
      </c>
      <c r="BM95" s="1" t="s">
        <v>193</v>
      </c>
      <c r="BN95" s="1">
        <v>13</v>
      </c>
      <c r="BO95" s="1" t="s">
        <v>204</v>
      </c>
      <c r="BP95" s="1">
        <v>1</v>
      </c>
      <c r="BQ95" s="1" t="s">
        <v>205</v>
      </c>
      <c r="BR95" s="1" t="s">
        <v>47</v>
      </c>
      <c r="BS95" s="1" t="s">
        <v>80</v>
      </c>
      <c r="BU95" s="1" t="s">
        <v>153</v>
      </c>
      <c r="BV95" s="1" t="s">
        <v>196</v>
      </c>
      <c r="BW95" s="1">
        <v>2</v>
      </c>
      <c r="BX95" s="1">
        <v>30</v>
      </c>
      <c r="BZ95" s="1">
        <v>290</v>
      </c>
      <c r="CC95" s="1" t="s">
        <v>18</v>
      </c>
      <c r="CD95" s="1">
        <v>101</v>
      </c>
      <c r="CN95" s="1">
        <v>40</v>
      </c>
      <c r="CP95" s="1">
        <v>200</v>
      </c>
      <c r="CQ95" s="1">
        <v>210</v>
      </c>
      <c r="CR95" s="1" t="s">
        <v>211</v>
      </c>
      <c r="CS95" s="1" t="s">
        <v>64</v>
      </c>
      <c r="CT95" s="1" t="s">
        <v>64</v>
      </c>
    </row>
    <row r="96" spans="1:98" x14ac:dyDescent="0.25">
      <c r="A96" s="1" t="s">
        <v>601</v>
      </c>
      <c r="B96" s="1" t="s">
        <v>245</v>
      </c>
      <c r="C96" s="1" t="s">
        <v>114</v>
      </c>
      <c r="D96" s="1" t="s">
        <v>232</v>
      </c>
      <c r="E96" s="1" t="s">
        <v>234</v>
      </c>
      <c r="F96" s="1">
        <v>189.38760192000004</v>
      </c>
      <c r="G96" s="1" t="s">
        <v>21</v>
      </c>
      <c r="H96" s="1" t="s">
        <v>186</v>
      </c>
      <c r="I96" s="2">
        <v>42227.763888888891</v>
      </c>
      <c r="O96" s="1">
        <v>106</v>
      </c>
      <c r="P96" s="1">
        <v>88.5</v>
      </c>
      <c r="Q96" s="1">
        <v>11</v>
      </c>
      <c r="R96" s="1">
        <v>2.5999999999999999E-2</v>
      </c>
      <c r="T96" s="1">
        <v>0.36</v>
      </c>
      <c r="V96" s="1">
        <v>57000</v>
      </c>
      <c r="W96" s="1">
        <v>9600</v>
      </c>
      <c r="Z96" s="1">
        <v>50</v>
      </c>
      <c r="AB96" s="1">
        <v>8</v>
      </c>
      <c r="AD96" s="1" t="s">
        <v>200</v>
      </c>
      <c r="AE96" s="1" t="s">
        <v>96</v>
      </c>
      <c r="AF96" s="1" t="s">
        <v>201</v>
      </c>
      <c r="AG96" s="1" t="s">
        <v>82</v>
      </c>
      <c r="AH96" s="1" t="s">
        <v>202</v>
      </c>
      <c r="AI96" s="1" t="s">
        <v>60</v>
      </c>
      <c r="AJ96" s="1" t="s">
        <v>194</v>
      </c>
      <c r="AK96" s="1" t="s">
        <v>193</v>
      </c>
      <c r="AL96" s="1" t="s">
        <v>203</v>
      </c>
      <c r="AM96" s="1" t="s">
        <v>204</v>
      </c>
      <c r="AN96" s="1">
        <v>1</v>
      </c>
      <c r="AO96" s="1" t="s">
        <v>205</v>
      </c>
      <c r="AP96" s="1" t="s">
        <v>47</v>
      </c>
      <c r="AQ96" s="1" t="s">
        <v>80</v>
      </c>
      <c r="AS96" s="1" t="s">
        <v>153</v>
      </c>
      <c r="AT96" s="1" t="s">
        <v>196</v>
      </c>
      <c r="AU96" s="1" t="s">
        <v>202</v>
      </c>
      <c r="AV96" s="1" t="s">
        <v>195</v>
      </c>
      <c r="AX96" s="1">
        <v>59000</v>
      </c>
      <c r="AY96" s="1">
        <v>10000</v>
      </c>
      <c r="BB96" s="1">
        <v>730</v>
      </c>
      <c r="BD96" s="1">
        <v>64</v>
      </c>
      <c r="BF96" s="1" t="s">
        <v>200</v>
      </c>
      <c r="BG96" s="1" t="s">
        <v>96</v>
      </c>
      <c r="BH96" s="1" t="s">
        <v>201</v>
      </c>
      <c r="BI96" s="1" t="s">
        <v>82</v>
      </c>
      <c r="BJ96" s="1" t="s">
        <v>202</v>
      </c>
      <c r="BK96" s="1" t="s">
        <v>60</v>
      </c>
      <c r="BL96" s="1" t="s">
        <v>194</v>
      </c>
      <c r="BM96" s="1" t="s">
        <v>193</v>
      </c>
      <c r="BN96" s="1">
        <v>10</v>
      </c>
      <c r="BO96" s="1" t="s">
        <v>204</v>
      </c>
      <c r="BP96" s="1">
        <v>1</v>
      </c>
      <c r="BQ96" s="1" t="s">
        <v>205</v>
      </c>
      <c r="BR96" s="1" t="s">
        <v>47</v>
      </c>
      <c r="BS96" s="1" t="s">
        <v>80</v>
      </c>
      <c r="BU96" s="1" t="s">
        <v>153</v>
      </c>
      <c r="BV96" s="1" t="s">
        <v>196</v>
      </c>
      <c r="BW96" s="1">
        <v>2</v>
      </c>
      <c r="BX96" s="1">
        <v>20</v>
      </c>
      <c r="BZ96" s="1">
        <v>276</v>
      </c>
      <c r="CC96" s="1">
        <v>4.74</v>
      </c>
      <c r="CD96" s="1">
        <v>83.8</v>
      </c>
      <c r="CN96" s="1">
        <v>34</v>
      </c>
      <c r="CP96" s="1">
        <v>180</v>
      </c>
      <c r="CQ96" s="1">
        <v>190</v>
      </c>
      <c r="CR96" s="1" t="s">
        <v>211</v>
      </c>
      <c r="CS96" s="1" t="s">
        <v>64</v>
      </c>
      <c r="CT96" s="1" t="s">
        <v>64</v>
      </c>
    </row>
    <row r="97" spans="1:98" x14ac:dyDescent="0.25">
      <c r="A97" s="1" t="s">
        <v>602</v>
      </c>
      <c r="B97" s="1" t="s">
        <v>246</v>
      </c>
      <c r="C97" s="1" t="s">
        <v>114</v>
      </c>
      <c r="D97" s="1" t="s">
        <v>232</v>
      </c>
      <c r="E97" s="1" t="s">
        <v>234</v>
      </c>
      <c r="F97" s="1">
        <v>189.38760192000004</v>
      </c>
      <c r="G97" s="1" t="s">
        <v>21</v>
      </c>
      <c r="H97" s="1" t="s">
        <v>186</v>
      </c>
      <c r="I97" s="2">
        <v>42228.572916666664</v>
      </c>
      <c r="O97" s="1">
        <v>106</v>
      </c>
      <c r="P97" s="1">
        <v>97.6</v>
      </c>
      <c r="Q97" s="1">
        <v>10.5</v>
      </c>
      <c r="R97" s="1">
        <v>2.5000000000000001E-2</v>
      </c>
      <c r="T97" s="1">
        <v>0.37</v>
      </c>
      <c r="V97" s="1">
        <v>62000</v>
      </c>
      <c r="W97" s="1">
        <v>10000</v>
      </c>
      <c r="Z97" s="1">
        <v>30</v>
      </c>
      <c r="AB97" s="1">
        <v>8</v>
      </c>
      <c r="AD97" s="1" t="s">
        <v>200</v>
      </c>
      <c r="AE97" s="1" t="s">
        <v>96</v>
      </c>
      <c r="AF97" s="1" t="s">
        <v>201</v>
      </c>
      <c r="AG97" s="1" t="s">
        <v>82</v>
      </c>
      <c r="AH97" s="1" t="s">
        <v>202</v>
      </c>
      <c r="AI97" s="1" t="s">
        <v>60</v>
      </c>
      <c r="AJ97" s="1" t="s">
        <v>194</v>
      </c>
      <c r="AK97" s="1" t="s">
        <v>193</v>
      </c>
      <c r="AL97" s="1" t="s">
        <v>203</v>
      </c>
      <c r="AM97" s="1" t="s">
        <v>204</v>
      </c>
      <c r="AN97" s="1">
        <v>1</v>
      </c>
      <c r="AO97" s="1" t="s">
        <v>205</v>
      </c>
      <c r="AP97" s="1" t="s">
        <v>47</v>
      </c>
      <c r="AQ97" s="1" t="s">
        <v>80</v>
      </c>
      <c r="AS97" s="1" t="s">
        <v>153</v>
      </c>
      <c r="AT97" s="1" t="s">
        <v>196</v>
      </c>
      <c r="AU97" s="1" t="s">
        <v>202</v>
      </c>
      <c r="AV97" s="1" t="s">
        <v>195</v>
      </c>
      <c r="AX97" s="1">
        <v>59000</v>
      </c>
      <c r="AY97" s="1">
        <v>10000</v>
      </c>
      <c r="BB97" s="1">
        <v>1000</v>
      </c>
      <c r="BD97" s="1">
        <v>95</v>
      </c>
      <c r="BF97" s="1" t="s">
        <v>200</v>
      </c>
      <c r="BG97" s="1" t="s">
        <v>96</v>
      </c>
      <c r="BH97" s="1" t="s">
        <v>201</v>
      </c>
      <c r="BI97" s="1" t="s">
        <v>82</v>
      </c>
      <c r="BJ97" s="1" t="s">
        <v>202</v>
      </c>
      <c r="BK97" s="1" t="s">
        <v>60</v>
      </c>
      <c r="BL97" s="1" t="s">
        <v>194</v>
      </c>
      <c r="BM97" s="1" t="s">
        <v>193</v>
      </c>
      <c r="BN97" s="1">
        <v>12</v>
      </c>
      <c r="BO97" s="1" t="s">
        <v>204</v>
      </c>
      <c r="BP97" s="1">
        <v>1</v>
      </c>
      <c r="BQ97" s="1" t="s">
        <v>205</v>
      </c>
      <c r="BR97" s="1" t="s">
        <v>47</v>
      </c>
      <c r="BS97" s="1" t="s">
        <v>80</v>
      </c>
      <c r="BU97" s="1" t="s">
        <v>153</v>
      </c>
      <c r="BV97" s="1">
        <v>1</v>
      </c>
      <c r="BW97" s="1">
        <v>2</v>
      </c>
      <c r="BX97" s="1">
        <v>30</v>
      </c>
      <c r="BZ97" s="1">
        <v>288</v>
      </c>
      <c r="CC97" s="1">
        <v>3.92</v>
      </c>
      <c r="CD97" s="1">
        <v>93.7</v>
      </c>
      <c r="CH97" s="1" t="s">
        <v>224</v>
      </c>
      <c r="CN97" s="1">
        <v>42</v>
      </c>
      <c r="CP97" s="1">
        <v>190</v>
      </c>
      <c r="CQ97" s="1">
        <v>200</v>
      </c>
      <c r="CR97" s="1" t="s">
        <v>211</v>
      </c>
      <c r="CS97" s="1" t="s">
        <v>64</v>
      </c>
      <c r="CT97" s="1" t="s">
        <v>64</v>
      </c>
    </row>
    <row r="98" spans="1:98" x14ac:dyDescent="0.25">
      <c r="A98" s="1" t="s">
        <v>608</v>
      </c>
      <c r="B98" s="1" t="s">
        <v>252</v>
      </c>
      <c r="C98" s="1" t="s">
        <v>114</v>
      </c>
      <c r="D98" s="1" t="s">
        <v>232</v>
      </c>
      <c r="E98" s="1" t="s">
        <v>234</v>
      </c>
      <c r="F98" s="1">
        <v>189.38760192000004</v>
      </c>
      <c r="G98" s="1" t="s">
        <v>21</v>
      </c>
      <c r="H98" s="1" t="s">
        <v>186</v>
      </c>
      <c r="I98" s="2">
        <v>42230.322916666664</v>
      </c>
      <c r="O98" s="1">
        <v>106</v>
      </c>
      <c r="P98" s="1">
        <v>106</v>
      </c>
      <c r="Q98" s="1">
        <v>10.6</v>
      </c>
      <c r="R98" s="1">
        <v>2.4E-2</v>
      </c>
      <c r="T98" s="1">
        <v>0.36</v>
      </c>
      <c r="V98" s="1">
        <v>59000</v>
      </c>
      <c r="W98" s="1">
        <v>10000</v>
      </c>
      <c r="Z98" s="1">
        <v>20</v>
      </c>
      <c r="AB98" s="1">
        <v>7</v>
      </c>
      <c r="AD98" s="1" t="s">
        <v>200</v>
      </c>
      <c r="AE98" s="1" t="s">
        <v>96</v>
      </c>
      <c r="AF98" s="1" t="s">
        <v>201</v>
      </c>
      <c r="AG98" s="1" t="s">
        <v>82</v>
      </c>
      <c r="AH98" s="1" t="s">
        <v>202</v>
      </c>
      <c r="AI98" s="1" t="s">
        <v>60</v>
      </c>
      <c r="AJ98" s="1" t="s">
        <v>194</v>
      </c>
      <c r="AK98" s="1" t="s">
        <v>193</v>
      </c>
      <c r="AL98" s="1" t="s">
        <v>203</v>
      </c>
      <c r="AM98" s="1" t="s">
        <v>204</v>
      </c>
      <c r="AN98" s="1">
        <v>1</v>
      </c>
      <c r="AO98" s="1" t="s">
        <v>205</v>
      </c>
      <c r="AP98" s="1" t="s">
        <v>47</v>
      </c>
      <c r="AQ98" s="1" t="s">
        <v>80</v>
      </c>
      <c r="AS98" s="1" t="s">
        <v>153</v>
      </c>
      <c r="AT98" s="1" t="s">
        <v>196</v>
      </c>
      <c r="AU98" s="1" t="s">
        <v>202</v>
      </c>
      <c r="AV98" s="1" t="s">
        <v>195</v>
      </c>
      <c r="AX98" s="1">
        <v>64000</v>
      </c>
      <c r="AY98" s="1">
        <v>10000</v>
      </c>
      <c r="BB98" s="1">
        <v>760</v>
      </c>
      <c r="BD98" s="1">
        <v>100</v>
      </c>
      <c r="BF98" s="1" t="s">
        <v>200</v>
      </c>
      <c r="BG98" s="1" t="s">
        <v>96</v>
      </c>
      <c r="BH98" s="1" t="s">
        <v>201</v>
      </c>
      <c r="BI98" s="1" t="s">
        <v>82</v>
      </c>
      <c r="BJ98" s="1" t="s">
        <v>202</v>
      </c>
      <c r="BK98" s="1" t="s">
        <v>60</v>
      </c>
      <c r="BL98" s="1" t="s">
        <v>194</v>
      </c>
      <c r="BM98" s="1" t="s">
        <v>193</v>
      </c>
      <c r="BN98" s="1">
        <v>10</v>
      </c>
      <c r="BO98" s="1" t="s">
        <v>204</v>
      </c>
      <c r="BP98" s="1">
        <v>1</v>
      </c>
      <c r="BQ98" s="1" t="s">
        <v>205</v>
      </c>
      <c r="BR98" s="1" t="s">
        <v>47</v>
      </c>
      <c r="BS98" s="1" t="s">
        <v>80</v>
      </c>
      <c r="BU98" s="1" t="s">
        <v>153</v>
      </c>
      <c r="BV98" s="1">
        <v>1</v>
      </c>
      <c r="BW98" s="1">
        <v>2</v>
      </c>
      <c r="BX98" s="1">
        <v>40</v>
      </c>
      <c r="BZ98" s="1">
        <v>300</v>
      </c>
      <c r="CC98" s="1">
        <v>0.99</v>
      </c>
      <c r="CD98" s="1">
        <v>105</v>
      </c>
      <c r="CH98" s="1" t="s">
        <v>224</v>
      </c>
      <c r="CN98" s="1">
        <v>37</v>
      </c>
      <c r="CP98" s="1">
        <v>190</v>
      </c>
      <c r="CQ98" s="1">
        <v>200</v>
      </c>
      <c r="CR98" s="1" t="s">
        <v>211</v>
      </c>
      <c r="CS98" s="1" t="s">
        <v>64</v>
      </c>
      <c r="CT98" s="1" t="s">
        <v>64</v>
      </c>
    </row>
    <row r="99" spans="1:98" x14ac:dyDescent="0.25">
      <c r="A99" s="1" t="s">
        <v>600</v>
      </c>
      <c r="B99" s="1" t="s">
        <v>244</v>
      </c>
      <c r="C99" s="1" t="s">
        <v>114</v>
      </c>
      <c r="D99" s="1" t="s">
        <v>232</v>
      </c>
      <c r="E99" s="1" t="s">
        <v>234</v>
      </c>
      <c r="F99" s="1">
        <v>189.38760192000004</v>
      </c>
      <c r="G99" s="1" t="s">
        <v>21</v>
      </c>
      <c r="H99" s="1" t="s">
        <v>186</v>
      </c>
      <c r="I99" s="2">
        <v>42227.541666666664</v>
      </c>
      <c r="O99" s="1">
        <v>108</v>
      </c>
      <c r="P99" s="1">
        <v>93.7</v>
      </c>
      <c r="Q99" s="1">
        <v>10.8</v>
      </c>
      <c r="R99" s="1">
        <v>2.3E-2</v>
      </c>
      <c r="T99" s="1">
        <v>0.36</v>
      </c>
      <c r="V99" s="1">
        <v>61000</v>
      </c>
      <c r="W99" s="1">
        <v>9600</v>
      </c>
      <c r="Z99" s="1">
        <v>40</v>
      </c>
      <c r="AB99" s="1">
        <v>9</v>
      </c>
      <c r="AD99" s="1" t="s">
        <v>200</v>
      </c>
      <c r="AE99" s="1" t="s">
        <v>96</v>
      </c>
      <c r="AF99" s="1" t="s">
        <v>201</v>
      </c>
      <c r="AG99" s="1" t="s">
        <v>82</v>
      </c>
      <c r="AH99" s="1" t="s">
        <v>202</v>
      </c>
      <c r="AI99" s="1" t="s">
        <v>60</v>
      </c>
      <c r="AJ99" s="1" t="s">
        <v>194</v>
      </c>
      <c r="AK99" s="1" t="s">
        <v>193</v>
      </c>
      <c r="AL99" s="1" t="s">
        <v>203</v>
      </c>
      <c r="AM99" s="1" t="s">
        <v>204</v>
      </c>
      <c r="AN99" s="1">
        <v>1</v>
      </c>
      <c r="AO99" s="1" t="s">
        <v>205</v>
      </c>
      <c r="AP99" s="1" t="s">
        <v>47</v>
      </c>
      <c r="AQ99" s="1" t="s">
        <v>80</v>
      </c>
      <c r="AS99" s="1" t="s">
        <v>153</v>
      </c>
      <c r="AT99" s="1" t="s">
        <v>196</v>
      </c>
      <c r="AU99" s="1" t="s">
        <v>202</v>
      </c>
      <c r="AV99" s="1" t="s">
        <v>195</v>
      </c>
      <c r="AX99" s="1">
        <v>66000</v>
      </c>
      <c r="AY99" s="1">
        <v>11000</v>
      </c>
      <c r="BB99" s="1">
        <v>710</v>
      </c>
      <c r="BD99" s="1">
        <v>66</v>
      </c>
      <c r="BF99" s="1" t="s">
        <v>200</v>
      </c>
      <c r="BG99" s="1" t="s">
        <v>96</v>
      </c>
      <c r="BH99" s="1" t="s">
        <v>201</v>
      </c>
      <c r="BI99" s="1" t="s">
        <v>82</v>
      </c>
      <c r="BJ99" s="1" t="s">
        <v>202</v>
      </c>
      <c r="BK99" s="1" t="s">
        <v>60</v>
      </c>
      <c r="BL99" s="1" t="s">
        <v>194</v>
      </c>
      <c r="BM99" s="1" t="s">
        <v>193</v>
      </c>
      <c r="BN99" s="1">
        <v>11</v>
      </c>
      <c r="BO99" s="1" t="s">
        <v>204</v>
      </c>
      <c r="BP99" s="1">
        <v>1</v>
      </c>
      <c r="BQ99" s="1" t="s">
        <v>205</v>
      </c>
      <c r="BR99" s="1" t="s">
        <v>47</v>
      </c>
      <c r="BS99" s="1" t="s">
        <v>80</v>
      </c>
      <c r="BU99" s="1" t="s">
        <v>153</v>
      </c>
      <c r="BV99" s="1" t="s">
        <v>196</v>
      </c>
      <c r="BW99" s="1">
        <v>2</v>
      </c>
      <c r="BX99" s="1">
        <v>20</v>
      </c>
      <c r="BZ99" s="1">
        <v>280</v>
      </c>
      <c r="CC99" s="1">
        <v>3.44</v>
      </c>
      <c r="CD99" s="1">
        <v>90.3</v>
      </c>
      <c r="CN99" s="1">
        <v>36</v>
      </c>
      <c r="CP99" s="1">
        <v>190</v>
      </c>
      <c r="CQ99" s="1">
        <v>210</v>
      </c>
      <c r="CR99" s="1" t="s">
        <v>211</v>
      </c>
      <c r="CS99" s="1" t="s">
        <v>64</v>
      </c>
      <c r="CT99" s="1" t="s">
        <v>64</v>
      </c>
    </row>
    <row r="100" spans="1:98" x14ac:dyDescent="0.25">
      <c r="A100" s="1" t="s">
        <v>518</v>
      </c>
      <c r="B100" s="1" t="s">
        <v>237</v>
      </c>
      <c r="C100" s="1" t="s">
        <v>114</v>
      </c>
      <c r="D100" s="1" t="s">
        <v>232</v>
      </c>
      <c r="E100" s="1" t="s">
        <v>234</v>
      </c>
      <c r="F100" s="1">
        <v>189.38760192000004</v>
      </c>
      <c r="G100" s="1" t="s">
        <v>21</v>
      </c>
      <c r="H100" s="1" t="s">
        <v>186</v>
      </c>
      <c r="I100" s="2">
        <v>42224.770833333336</v>
      </c>
      <c r="O100" s="1">
        <v>109</v>
      </c>
      <c r="P100" s="1">
        <v>97.4</v>
      </c>
      <c r="Q100" s="1">
        <v>10.1</v>
      </c>
      <c r="R100" s="1">
        <v>2.1999999999999999E-2</v>
      </c>
      <c r="T100" s="1">
        <v>0.4</v>
      </c>
      <c r="V100" s="1">
        <v>64000</v>
      </c>
      <c r="W100" s="1">
        <v>9700</v>
      </c>
      <c r="Z100" s="1">
        <v>30</v>
      </c>
      <c r="AB100" s="1">
        <v>7</v>
      </c>
      <c r="AD100" s="1" t="s">
        <v>200</v>
      </c>
      <c r="AE100" s="1" t="s">
        <v>96</v>
      </c>
      <c r="AF100" s="1" t="s">
        <v>201</v>
      </c>
      <c r="AG100" s="1" t="s">
        <v>82</v>
      </c>
      <c r="AH100" s="1" t="s">
        <v>202</v>
      </c>
      <c r="AI100" s="1" t="s">
        <v>60</v>
      </c>
      <c r="AJ100" s="1" t="s">
        <v>194</v>
      </c>
      <c r="AK100" s="1" t="s">
        <v>193</v>
      </c>
      <c r="AL100" s="1" t="s">
        <v>203</v>
      </c>
      <c r="AM100" s="1" t="s">
        <v>204</v>
      </c>
      <c r="AN100" s="1">
        <v>2</v>
      </c>
      <c r="AO100" s="1" t="s">
        <v>205</v>
      </c>
      <c r="AP100" s="1" t="s">
        <v>47</v>
      </c>
      <c r="AQ100" s="1" t="s">
        <v>80</v>
      </c>
      <c r="AS100" s="1" t="s">
        <v>153</v>
      </c>
      <c r="AT100" s="1" t="s">
        <v>196</v>
      </c>
      <c r="AU100" s="1" t="s">
        <v>202</v>
      </c>
      <c r="AV100" s="1" t="s">
        <v>195</v>
      </c>
      <c r="AX100" s="1">
        <v>66000</v>
      </c>
      <c r="AY100" s="1">
        <v>11000</v>
      </c>
      <c r="BB100" s="1">
        <v>1335</v>
      </c>
      <c r="BD100" s="1">
        <v>220</v>
      </c>
      <c r="BF100" s="1">
        <v>1</v>
      </c>
      <c r="BG100" s="1">
        <v>6</v>
      </c>
      <c r="BH100" s="1">
        <v>100</v>
      </c>
      <c r="BI100" s="1" t="s">
        <v>82</v>
      </c>
      <c r="BJ100" s="1" t="s">
        <v>202</v>
      </c>
      <c r="BK100" s="1">
        <v>1</v>
      </c>
      <c r="BL100" s="1">
        <v>1</v>
      </c>
      <c r="BM100" s="1">
        <v>30</v>
      </c>
      <c r="BN100" s="1">
        <v>150</v>
      </c>
      <c r="BO100" s="1" t="s">
        <v>204</v>
      </c>
      <c r="BP100" s="1">
        <v>3</v>
      </c>
      <c r="BQ100" s="1" t="s">
        <v>205</v>
      </c>
      <c r="BR100" s="1" t="s">
        <v>47</v>
      </c>
      <c r="BS100" s="1">
        <v>1</v>
      </c>
      <c r="BU100" s="1" t="s">
        <v>153</v>
      </c>
      <c r="BV100" s="1" t="s">
        <v>196</v>
      </c>
      <c r="BW100" s="1">
        <v>7</v>
      </c>
      <c r="BX100" s="1">
        <v>130</v>
      </c>
      <c r="BZ100" s="1">
        <v>294</v>
      </c>
      <c r="CC100" s="1">
        <v>1.1499999999999999</v>
      </c>
      <c r="CD100" s="1">
        <v>96.3</v>
      </c>
      <c r="CN100" s="1">
        <v>135</v>
      </c>
      <c r="CP100" s="1">
        <v>200</v>
      </c>
      <c r="CQ100" s="1">
        <v>210</v>
      </c>
      <c r="CR100" s="1" t="s">
        <v>211</v>
      </c>
      <c r="CS100" s="1" t="s">
        <v>64</v>
      </c>
      <c r="CT100" s="1">
        <v>50</v>
      </c>
    </row>
    <row r="101" spans="1:98" x14ac:dyDescent="0.25">
      <c r="A101" s="1" t="s">
        <v>523</v>
      </c>
      <c r="B101" s="1" t="s">
        <v>235</v>
      </c>
      <c r="C101" s="1" t="s">
        <v>114</v>
      </c>
      <c r="D101" s="1" t="s">
        <v>232</v>
      </c>
      <c r="E101" s="1" t="s">
        <v>234</v>
      </c>
      <c r="F101" s="1">
        <v>189.38760192000004</v>
      </c>
      <c r="G101" s="1" t="s">
        <v>21</v>
      </c>
      <c r="H101" s="1" t="s">
        <v>186</v>
      </c>
      <c r="I101" s="2">
        <v>42224.291666666664</v>
      </c>
      <c r="O101" s="1">
        <v>128</v>
      </c>
      <c r="P101" s="1">
        <v>90.6</v>
      </c>
      <c r="Q101" s="1">
        <v>10.199999999999999</v>
      </c>
      <c r="R101" s="1">
        <v>2.1999999999999999E-2</v>
      </c>
      <c r="T101" s="1">
        <v>0.36</v>
      </c>
      <c r="V101" s="1">
        <v>67000</v>
      </c>
      <c r="W101" s="1">
        <v>10000</v>
      </c>
      <c r="Z101" s="1">
        <v>20</v>
      </c>
      <c r="AB101" s="1">
        <v>9</v>
      </c>
      <c r="AD101" s="1" t="s">
        <v>200</v>
      </c>
      <c r="AE101" s="1" t="s">
        <v>96</v>
      </c>
      <c r="AF101" s="1" t="s">
        <v>201</v>
      </c>
      <c r="AG101" s="1" t="s">
        <v>82</v>
      </c>
      <c r="AH101" s="1" t="s">
        <v>202</v>
      </c>
      <c r="AI101" s="1" t="s">
        <v>60</v>
      </c>
      <c r="AJ101" s="1" t="s">
        <v>194</v>
      </c>
      <c r="AK101" s="1" t="s">
        <v>193</v>
      </c>
      <c r="AL101" s="1" t="s">
        <v>203</v>
      </c>
      <c r="AM101" s="1" t="s">
        <v>204</v>
      </c>
      <c r="AN101" s="1">
        <v>1</v>
      </c>
      <c r="AO101" s="1" t="s">
        <v>205</v>
      </c>
      <c r="AP101" s="1" t="s">
        <v>47</v>
      </c>
      <c r="AQ101" s="1" t="s">
        <v>80</v>
      </c>
      <c r="AS101" s="1" t="s">
        <v>153</v>
      </c>
      <c r="AT101" s="1" t="s">
        <v>196</v>
      </c>
      <c r="AU101" s="1" t="s">
        <v>202</v>
      </c>
      <c r="AV101" s="1" t="s">
        <v>195</v>
      </c>
      <c r="AX101" s="1">
        <v>69000</v>
      </c>
      <c r="AY101" s="1">
        <v>12000</v>
      </c>
      <c r="BB101" s="1">
        <v>2850</v>
      </c>
      <c r="BD101" s="1">
        <v>160</v>
      </c>
      <c r="BF101" s="1" t="s">
        <v>200</v>
      </c>
      <c r="BG101" s="1">
        <v>1</v>
      </c>
      <c r="BH101" s="1">
        <v>100</v>
      </c>
      <c r="BI101" s="1" t="s">
        <v>82</v>
      </c>
      <c r="BJ101" s="1" t="s">
        <v>202</v>
      </c>
      <c r="BK101" s="1">
        <v>2</v>
      </c>
      <c r="BL101" s="1">
        <v>2</v>
      </c>
      <c r="BM101" s="1" t="s">
        <v>193</v>
      </c>
      <c r="BN101" s="1">
        <v>16</v>
      </c>
      <c r="BO101" s="1" t="s">
        <v>204</v>
      </c>
      <c r="BP101" s="1">
        <v>2</v>
      </c>
      <c r="BQ101" s="1" t="s">
        <v>205</v>
      </c>
      <c r="BR101" s="1" t="s">
        <v>47</v>
      </c>
      <c r="BS101" s="1" t="s">
        <v>80</v>
      </c>
      <c r="BU101" s="1" t="s">
        <v>153</v>
      </c>
      <c r="BV101" s="1" t="s">
        <v>196</v>
      </c>
      <c r="BW101" s="1">
        <v>7</v>
      </c>
      <c r="BX101" s="1">
        <v>50</v>
      </c>
      <c r="BZ101" s="1">
        <v>324</v>
      </c>
      <c r="CC101" s="1" t="s">
        <v>18</v>
      </c>
      <c r="CD101" s="1">
        <v>90.6</v>
      </c>
      <c r="CN101" s="1">
        <v>188</v>
      </c>
      <c r="CP101" s="1">
        <v>210</v>
      </c>
      <c r="CQ101" s="1">
        <v>220</v>
      </c>
      <c r="CR101" s="1" t="s">
        <v>211</v>
      </c>
      <c r="CS101" s="1" t="s">
        <v>64</v>
      </c>
      <c r="CT101" s="1" t="s">
        <v>64</v>
      </c>
    </row>
    <row r="102" spans="1:98" x14ac:dyDescent="0.25">
      <c r="A102" s="1" t="s">
        <v>514</v>
      </c>
      <c r="B102" s="1">
        <v>2495787</v>
      </c>
      <c r="C102" s="1" t="s">
        <v>114</v>
      </c>
      <c r="D102" s="1" t="s">
        <v>253</v>
      </c>
      <c r="E102" s="1" t="s">
        <v>234</v>
      </c>
      <c r="F102" s="1">
        <v>189.38760192000004</v>
      </c>
      <c r="G102" s="1" t="s">
        <v>21</v>
      </c>
      <c r="H102" s="1" t="s">
        <v>186</v>
      </c>
      <c r="I102" s="2">
        <v>42426.558333333334</v>
      </c>
      <c r="L102" s="1">
        <v>549.5</v>
      </c>
      <c r="O102" s="1">
        <v>130</v>
      </c>
      <c r="P102" s="1">
        <v>138</v>
      </c>
      <c r="Q102" s="1">
        <v>13.8</v>
      </c>
      <c r="T102" s="1">
        <v>0.28000000000000003</v>
      </c>
      <c r="BZ102" s="1">
        <v>374</v>
      </c>
      <c r="CC102" s="1">
        <v>4.0999999999999996</v>
      </c>
      <c r="CD102" s="1">
        <v>134</v>
      </c>
      <c r="CN102" s="1">
        <v>64</v>
      </c>
    </row>
    <row r="103" spans="1:98" x14ac:dyDescent="0.25">
      <c r="A103" s="1" t="s">
        <v>524</v>
      </c>
      <c r="B103" s="1" t="s">
        <v>236</v>
      </c>
      <c r="C103" s="1" t="s">
        <v>114</v>
      </c>
      <c r="D103" s="1" t="s">
        <v>232</v>
      </c>
      <c r="E103" s="1" t="s">
        <v>234</v>
      </c>
      <c r="F103" s="1">
        <v>189.38760192000004</v>
      </c>
      <c r="G103" s="1" t="s">
        <v>21</v>
      </c>
      <c r="H103" s="1" t="s">
        <v>186</v>
      </c>
      <c r="I103" s="2">
        <v>42224.520833333336</v>
      </c>
      <c r="O103" s="1">
        <v>135</v>
      </c>
      <c r="P103" s="1">
        <v>84.3</v>
      </c>
      <c r="Q103" s="1" t="s">
        <v>210</v>
      </c>
      <c r="R103" s="1">
        <v>2.1000000000000001E-2</v>
      </c>
      <c r="T103" s="1">
        <v>0.43</v>
      </c>
      <c r="V103" s="1">
        <v>67000</v>
      </c>
      <c r="W103" s="1">
        <v>9800</v>
      </c>
      <c r="Z103" s="1">
        <v>30</v>
      </c>
      <c r="AB103" s="1">
        <v>12</v>
      </c>
      <c r="AD103" s="1" t="s">
        <v>200</v>
      </c>
      <c r="AE103" s="1" t="s">
        <v>96</v>
      </c>
      <c r="AF103" s="1" t="s">
        <v>201</v>
      </c>
      <c r="AG103" s="1" t="s">
        <v>82</v>
      </c>
      <c r="AH103" s="1" t="s">
        <v>202</v>
      </c>
      <c r="AI103" s="1" t="s">
        <v>60</v>
      </c>
      <c r="AJ103" s="1" t="s">
        <v>194</v>
      </c>
      <c r="AK103" s="1" t="s">
        <v>193</v>
      </c>
      <c r="AL103" s="1" t="s">
        <v>203</v>
      </c>
      <c r="AM103" s="1" t="s">
        <v>204</v>
      </c>
      <c r="AN103" s="1">
        <v>2</v>
      </c>
      <c r="AO103" s="1" t="s">
        <v>205</v>
      </c>
      <c r="AP103" s="1" t="s">
        <v>47</v>
      </c>
      <c r="AQ103" s="1" t="s">
        <v>80</v>
      </c>
      <c r="AS103" s="1" t="s">
        <v>153</v>
      </c>
      <c r="AT103" s="1" t="s">
        <v>196</v>
      </c>
      <c r="AU103" s="1" t="s">
        <v>202</v>
      </c>
      <c r="AV103" s="1" t="s">
        <v>195</v>
      </c>
      <c r="AX103" s="1">
        <v>70000</v>
      </c>
      <c r="AY103" s="1">
        <v>11000</v>
      </c>
      <c r="BB103" s="1">
        <v>2925</v>
      </c>
      <c r="BD103" s="1">
        <v>370</v>
      </c>
      <c r="BF103" s="1">
        <v>3</v>
      </c>
      <c r="BG103" s="1">
        <v>22</v>
      </c>
      <c r="BH103" s="1">
        <v>200</v>
      </c>
      <c r="BI103" s="1" t="s">
        <v>82</v>
      </c>
      <c r="BJ103" s="1" t="s">
        <v>202</v>
      </c>
      <c r="BK103" s="1">
        <v>3</v>
      </c>
      <c r="BL103" s="1">
        <v>2</v>
      </c>
      <c r="BM103" s="1">
        <v>90</v>
      </c>
      <c r="BN103" s="1">
        <v>520</v>
      </c>
      <c r="BO103" s="1" t="s">
        <v>204</v>
      </c>
      <c r="BP103" s="1">
        <v>7</v>
      </c>
      <c r="BQ103" s="1" t="s">
        <v>205</v>
      </c>
      <c r="BR103" s="1" t="s">
        <v>47</v>
      </c>
      <c r="BS103" s="1">
        <v>3</v>
      </c>
      <c r="BU103" s="1" t="s">
        <v>153</v>
      </c>
      <c r="BV103" s="1" t="s">
        <v>196</v>
      </c>
      <c r="BW103" s="1">
        <v>22</v>
      </c>
      <c r="BX103" s="1">
        <v>300</v>
      </c>
      <c r="BZ103" s="1">
        <v>314</v>
      </c>
      <c r="CC103" s="1" t="s">
        <v>18</v>
      </c>
      <c r="CD103" s="1">
        <v>84.3</v>
      </c>
      <c r="CN103" s="1">
        <v>301</v>
      </c>
      <c r="CP103" s="1">
        <v>210</v>
      </c>
      <c r="CQ103" s="1">
        <v>220</v>
      </c>
      <c r="CR103" s="1" t="s">
        <v>211</v>
      </c>
      <c r="CS103" s="1" t="s">
        <v>64</v>
      </c>
      <c r="CT103" s="1" t="s">
        <v>64</v>
      </c>
    </row>
    <row r="104" spans="1:98" x14ac:dyDescent="0.25">
      <c r="A104" s="1" t="s">
        <v>609</v>
      </c>
      <c r="B104" s="1" t="s">
        <v>263</v>
      </c>
      <c r="C104" s="1" t="s">
        <v>114</v>
      </c>
      <c r="D104" s="1" t="s">
        <v>256</v>
      </c>
      <c r="E104" s="1" t="s">
        <v>258</v>
      </c>
      <c r="F104" s="1">
        <v>204.43496832000002</v>
      </c>
      <c r="G104" s="1" t="s">
        <v>21</v>
      </c>
      <c r="H104" s="1" t="s">
        <v>254</v>
      </c>
      <c r="I104" s="2">
        <v>42225.305555555555</v>
      </c>
      <c r="O104" s="1">
        <v>74.3</v>
      </c>
      <c r="P104" s="1">
        <v>104</v>
      </c>
      <c r="Q104" s="1" t="s">
        <v>210</v>
      </c>
      <c r="R104" s="1">
        <v>2.1000000000000001E-2</v>
      </c>
      <c r="T104" s="1">
        <v>0.27</v>
      </c>
      <c r="V104" s="1">
        <v>45000</v>
      </c>
      <c r="W104" s="1">
        <v>7200</v>
      </c>
      <c r="Z104" s="1">
        <v>10</v>
      </c>
      <c r="AB104" s="1">
        <v>4</v>
      </c>
      <c r="AD104" s="1" t="s">
        <v>200</v>
      </c>
      <c r="AE104" s="1" t="s">
        <v>96</v>
      </c>
      <c r="AF104" s="1" t="s">
        <v>201</v>
      </c>
      <c r="AG104" s="1" t="s">
        <v>82</v>
      </c>
      <c r="AH104" s="1" t="s">
        <v>202</v>
      </c>
      <c r="AI104" s="1" t="s">
        <v>60</v>
      </c>
      <c r="AJ104" s="1" t="s">
        <v>194</v>
      </c>
      <c r="AK104" s="1" t="s">
        <v>193</v>
      </c>
      <c r="AL104" s="1" t="s">
        <v>203</v>
      </c>
      <c r="AM104" s="1" t="s">
        <v>204</v>
      </c>
      <c r="AN104" s="1">
        <v>2</v>
      </c>
      <c r="AO104" s="1" t="s">
        <v>205</v>
      </c>
      <c r="AP104" s="1" t="s">
        <v>47</v>
      </c>
      <c r="AQ104" s="1" t="s">
        <v>80</v>
      </c>
      <c r="AS104" s="1" t="s">
        <v>153</v>
      </c>
      <c r="AT104" s="1" t="s">
        <v>196</v>
      </c>
      <c r="AU104" s="1" t="s">
        <v>202</v>
      </c>
      <c r="AV104" s="1" t="s">
        <v>195</v>
      </c>
      <c r="AX104" s="1">
        <v>68000</v>
      </c>
      <c r="AY104" s="1">
        <v>16000</v>
      </c>
      <c r="BB104" s="1">
        <v>1400</v>
      </c>
      <c r="BD104" s="1">
        <v>1000</v>
      </c>
      <c r="BF104" s="1" t="s">
        <v>200</v>
      </c>
      <c r="BG104" s="1">
        <v>5</v>
      </c>
      <c r="BH104" s="1">
        <v>400</v>
      </c>
      <c r="BI104" s="1">
        <v>2</v>
      </c>
      <c r="BJ104" s="1" t="s">
        <v>202</v>
      </c>
      <c r="BK104" s="1">
        <v>19</v>
      </c>
      <c r="BL104" s="1">
        <v>13</v>
      </c>
      <c r="BM104" s="1">
        <v>30</v>
      </c>
      <c r="BN104" s="1">
        <v>49</v>
      </c>
      <c r="BO104" s="1" t="s">
        <v>204</v>
      </c>
      <c r="BP104" s="1">
        <v>2</v>
      </c>
      <c r="BQ104" s="1" t="s">
        <v>205</v>
      </c>
      <c r="BR104" s="1" t="s">
        <v>47</v>
      </c>
      <c r="BS104" s="1" t="s">
        <v>80</v>
      </c>
      <c r="BU104" s="1" t="s">
        <v>153</v>
      </c>
      <c r="BV104" s="1">
        <v>3</v>
      </c>
      <c r="BW104" s="1">
        <v>41</v>
      </c>
      <c r="BX104" s="1">
        <v>100</v>
      </c>
      <c r="BZ104" s="1">
        <v>362</v>
      </c>
      <c r="CC104" s="1" t="s">
        <v>18</v>
      </c>
      <c r="CD104" s="1">
        <v>104</v>
      </c>
      <c r="CN104" s="1">
        <v>1870</v>
      </c>
      <c r="CP104" s="1">
        <v>140</v>
      </c>
      <c r="CQ104" s="1">
        <v>240</v>
      </c>
      <c r="CR104" s="1" t="s">
        <v>211</v>
      </c>
      <c r="CS104" s="1" t="s">
        <v>64</v>
      </c>
      <c r="CT104" s="1" t="s">
        <v>64</v>
      </c>
    </row>
    <row r="105" spans="1:98" x14ac:dyDescent="0.25">
      <c r="A105" s="1" t="s">
        <v>610</v>
      </c>
      <c r="B105" s="1" t="s">
        <v>264</v>
      </c>
      <c r="C105" s="1" t="s">
        <v>114</v>
      </c>
      <c r="D105" s="1" t="s">
        <v>256</v>
      </c>
      <c r="E105" s="1" t="s">
        <v>258</v>
      </c>
      <c r="F105" s="1">
        <v>204.43496832000002</v>
      </c>
      <c r="G105" s="1" t="s">
        <v>21</v>
      </c>
      <c r="H105" s="1" t="s">
        <v>254</v>
      </c>
      <c r="I105" s="2">
        <v>42226.700694444444</v>
      </c>
      <c r="O105" s="1">
        <v>74.8</v>
      </c>
      <c r="P105" s="1">
        <v>87.8</v>
      </c>
      <c r="Q105" s="1" t="s">
        <v>210</v>
      </c>
      <c r="R105" s="1">
        <v>1.7999999999999999E-2</v>
      </c>
      <c r="T105" s="1">
        <v>0.25</v>
      </c>
      <c r="V105" s="1">
        <v>45000</v>
      </c>
      <c r="W105" s="1">
        <v>7200</v>
      </c>
      <c r="Z105" s="1">
        <v>60</v>
      </c>
      <c r="AB105" s="1">
        <v>8</v>
      </c>
      <c r="AD105" s="1" t="s">
        <v>200</v>
      </c>
      <c r="AE105" s="1" t="s">
        <v>96</v>
      </c>
      <c r="AF105" s="1" t="s">
        <v>201</v>
      </c>
      <c r="AG105" s="1" t="s">
        <v>82</v>
      </c>
      <c r="AH105" s="1" t="s">
        <v>202</v>
      </c>
      <c r="AI105" s="1" t="s">
        <v>60</v>
      </c>
      <c r="AJ105" s="1" t="s">
        <v>194</v>
      </c>
      <c r="AK105" s="1" t="s">
        <v>193</v>
      </c>
      <c r="AL105" s="1" t="s">
        <v>203</v>
      </c>
      <c r="AM105" s="1" t="s">
        <v>204</v>
      </c>
      <c r="AN105" s="1">
        <v>1</v>
      </c>
      <c r="AO105" s="1" t="s">
        <v>205</v>
      </c>
      <c r="AP105" s="1" t="s">
        <v>47</v>
      </c>
      <c r="AQ105" s="1" t="s">
        <v>80</v>
      </c>
      <c r="AS105" s="1" t="s">
        <v>153</v>
      </c>
      <c r="AT105" s="1" t="s">
        <v>196</v>
      </c>
      <c r="AU105" s="1">
        <v>1</v>
      </c>
      <c r="AV105" s="1" t="s">
        <v>195</v>
      </c>
      <c r="AX105" s="1">
        <v>49000</v>
      </c>
      <c r="AY105" s="1">
        <v>9400</v>
      </c>
      <c r="BB105" s="1">
        <v>960</v>
      </c>
      <c r="BD105" s="1">
        <v>190</v>
      </c>
      <c r="BF105" s="1" t="s">
        <v>200</v>
      </c>
      <c r="BG105" s="1">
        <v>2</v>
      </c>
      <c r="BH105" s="1">
        <v>200</v>
      </c>
      <c r="BI105" s="1" t="s">
        <v>82</v>
      </c>
      <c r="BJ105" s="1" t="s">
        <v>202</v>
      </c>
      <c r="BK105" s="1">
        <v>4</v>
      </c>
      <c r="BL105" s="1">
        <v>3</v>
      </c>
      <c r="BM105" s="1">
        <v>10</v>
      </c>
      <c r="BN105" s="1">
        <v>12</v>
      </c>
      <c r="BO105" s="1" t="s">
        <v>204</v>
      </c>
      <c r="BP105" s="1">
        <v>2</v>
      </c>
      <c r="BQ105" s="1" t="s">
        <v>205</v>
      </c>
      <c r="BR105" s="1" t="s">
        <v>47</v>
      </c>
      <c r="BS105" s="1" t="s">
        <v>80</v>
      </c>
      <c r="BU105" s="1" t="s">
        <v>153</v>
      </c>
      <c r="BV105" s="1">
        <v>1</v>
      </c>
      <c r="BW105" s="1">
        <v>13</v>
      </c>
      <c r="BX105" s="1">
        <v>40</v>
      </c>
      <c r="BZ105" s="1">
        <v>258</v>
      </c>
      <c r="CC105" s="1" t="s">
        <v>18</v>
      </c>
      <c r="CD105" s="1">
        <v>87.8</v>
      </c>
      <c r="CN105" s="1">
        <v>946</v>
      </c>
      <c r="CP105" s="1">
        <v>140</v>
      </c>
      <c r="CQ105" s="1">
        <v>160</v>
      </c>
      <c r="CR105" s="1" t="s">
        <v>211</v>
      </c>
      <c r="CS105" s="1" t="s">
        <v>64</v>
      </c>
      <c r="CT105" s="1" t="s">
        <v>64</v>
      </c>
    </row>
    <row r="106" spans="1:98" x14ac:dyDescent="0.25">
      <c r="A106" s="1" t="s">
        <v>526</v>
      </c>
      <c r="B106" s="1" t="s">
        <v>262</v>
      </c>
      <c r="C106" s="1" t="s">
        <v>114</v>
      </c>
      <c r="D106" s="1" t="s">
        <v>256</v>
      </c>
      <c r="E106" s="1" t="s">
        <v>258</v>
      </c>
      <c r="F106" s="1">
        <v>204.43496832000002</v>
      </c>
      <c r="G106" s="1" t="s">
        <v>21</v>
      </c>
      <c r="H106" s="1" t="s">
        <v>254</v>
      </c>
      <c r="I106" s="2">
        <v>42224.993055555555</v>
      </c>
      <c r="O106" s="1">
        <v>75.3</v>
      </c>
      <c r="P106" s="1">
        <v>94.9</v>
      </c>
      <c r="Q106" s="1" t="s">
        <v>210</v>
      </c>
      <c r="R106" s="1">
        <v>0.02</v>
      </c>
      <c r="T106" s="1">
        <v>0.28000000000000003</v>
      </c>
      <c r="V106" s="1">
        <v>47000</v>
      </c>
      <c r="W106" s="1">
        <v>7300</v>
      </c>
      <c r="Z106" s="1">
        <v>20</v>
      </c>
      <c r="AB106" s="1">
        <v>5</v>
      </c>
      <c r="AD106" s="1" t="s">
        <v>200</v>
      </c>
      <c r="AE106" s="1" t="s">
        <v>96</v>
      </c>
      <c r="AF106" s="1" t="s">
        <v>201</v>
      </c>
      <c r="AG106" s="1" t="s">
        <v>82</v>
      </c>
      <c r="AH106" s="1" t="s">
        <v>202</v>
      </c>
      <c r="AI106" s="1" t="s">
        <v>60</v>
      </c>
      <c r="AJ106" s="1" t="s">
        <v>194</v>
      </c>
      <c r="AK106" s="1" t="s">
        <v>193</v>
      </c>
      <c r="AL106" s="1" t="s">
        <v>203</v>
      </c>
      <c r="AM106" s="1" t="s">
        <v>204</v>
      </c>
      <c r="AN106" s="1">
        <v>1</v>
      </c>
      <c r="AO106" s="1" t="s">
        <v>205</v>
      </c>
      <c r="AP106" s="1" t="s">
        <v>47</v>
      </c>
      <c r="AQ106" s="1" t="s">
        <v>80</v>
      </c>
      <c r="AS106" s="1" t="s">
        <v>153</v>
      </c>
      <c r="AT106" s="1" t="s">
        <v>196</v>
      </c>
      <c r="AU106" s="1" t="s">
        <v>202</v>
      </c>
      <c r="AV106" s="1" t="s">
        <v>195</v>
      </c>
      <c r="AX106" s="1">
        <v>59000</v>
      </c>
      <c r="AY106" s="1">
        <v>12000</v>
      </c>
      <c r="BB106" s="1">
        <v>8975</v>
      </c>
      <c r="BD106" s="1">
        <v>570</v>
      </c>
      <c r="BF106" s="1" t="s">
        <v>200</v>
      </c>
      <c r="BG106" s="1">
        <v>5</v>
      </c>
      <c r="BH106" s="1">
        <v>400</v>
      </c>
      <c r="BI106" s="1">
        <v>1</v>
      </c>
      <c r="BJ106" s="1" t="s">
        <v>202</v>
      </c>
      <c r="BK106" s="1">
        <v>7</v>
      </c>
      <c r="BL106" s="1">
        <v>6</v>
      </c>
      <c r="BM106" s="1">
        <v>20</v>
      </c>
      <c r="BN106" s="1">
        <v>67</v>
      </c>
      <c r="BO106" s="1" t="s">
        <v>204</v>
      </c>
      <c r="BP106" s="1">
        <v>2</v>
      </c>
      <c r="BQ106" s="1" t="s">
        <v>205</v>
      </c>
      <c r="BR106" s="1" t="s">
        <v>47</v>
      </c>
      <c r="BS106" s="1" t="s">
        <v>80</v>
      </c>
      <c r="BU106" s="1" t="s">
        <v>153</v>
      </c>
      <c r="BV106" s="1">
        <v>2</v>
      </c>
      <c r="BW106" s="1">
        <v>28</v>
      </c>
      <c r="BX106" s="1">
        <v>80</v>
      </c>
      <c r="BZ106" s="1">
        <v>300</v>
      </c>
      <c r="CC106" s="1" t="s">
        <v>18</v>
      </c>
      <c r="CD106" s="1">
        <v>94.9</v>
      </c>
      <c r="CN106" s="1">
        <v>1540</v>
      </c>
      <c r="CP106" s="1">
        <v>150</v>
      </c>
      <c r="CQ106" s="1">
        <v>190</v>
      </c>
      <c r="CR106" s="1" t="s">
        <v>211</v>
      </c>
      <c r="CS106" s="1" t="s">
        <v>64</v>
      </c>
      <c r="CT106" s="1" t="s">
        <v>64</v>
      </c>
    </row>
    <row r="107" spans="1:98" x14ac:dyDescent="0.25">
      <c r="A107" s="1" t="s">
        <v>611</v>
      </c>
      <c r="B107" s="1" t="s">
        <v>265</v>
      </c>
      <c r="C107" s="1" t="s">
        <v>114</v>
      </c>
      <c r="D107" s="1" t="s">
        <v>256</v>
      </c>
      <c r="E107" s="1" t="s">
        <v>258</v>
      </c>
      <c r="F107" s="1">
        <v>204.43496832000002</v>
      </c>
      <c r="G107" s="1" t="s">
        <v>21</v>
      </c>
      <c r="H107" s="1" t="s">
        <v>254</v>
      </c>
      <c r="I107" s="2">
        <v>42226.833333333336</v>
      </c>
      <c r="O107" s="1">
        <v>75.599999999999994</v>
      </c>
      <c r="P107" s="1">
        <v>87.3</v>
      </c>
      <c r="Q107" s="1" t="s">
        <v>210</v>
      </c>
      <c r="R107" s="1">
        <v>1.9E-2</v>
      </c>
      <c r="T107" s="1">
        <v>0.26</v>
      </c>
      <c r="V107" s="1">
        <v>44000</v>
      </c>
      <c r="W107" s="1">
        <v>7200</v>
      </c>
      <c r="Z107" s="1">
        <v>100</v>
      </c>
      <c r="AB107" s="1">
        <v>9</v>
      </c>
      <c r="AD107" s="1" t="s">
        <v>200</v>
      </c>
      <c r="AE107" s="1" t="s">
        <v>96</v>
      </c>
      <c r="AF107" s="1" t="s">
        <v>201</v>
      </c>
      <c r="AG107" s="1" t="s">
        <v>82</v>
      </c>
      <c r="AH107" s="1" t="s">
        <v>202</v>
      </c>
      <c r="AI107" s="1" t="s">
        <v>60</v>
      </c>
      <c r="AJ107" s="1" t="s">
        <v>194</v>
      </c>
      <c r="AK107" s="1" t="s">
        <v>193</v>
      </c>
      <c r="AL107" s="1" t="s">
        <v>203</v>
      </c>
      <c r="AM107" s="1" t="s">
        <v>204</v>
      </c>
      <c r="AN107" s="1">
        <v>1</v>
      </c>
      <c r="AO107" s="1" t="s">
        <v>205</v>
      </c>
      <c r="AP107" s="1" t="s">
        <v>47</v>
      </c>
      <c r="AQ107" s="1" t="s">
        <v>80</v>
      </c>
      <c r="AS107" s="1" t="s">
        <v>153</v>
      </c>
      <c r="AT107" s="1" t="s">
        <v>196</v>
      </c>
      <c r="AU107" s="1">
        <v>1</v>
      </c>
      <c r="AV107" s="1" t="s">
        <v>195</v>
      </c>
      <c r="AX107" s="1">
        <v>57000</v>
      </c>
      <c r="AY107" s="1">
        <v>9700</v>
      </c>
      <c r="BB107" s="1">
        <v>1000</v>
      </c>
      <c r="BD107" s="1">
        <v>93</v>
      </c>
      <c r="BF107" s="1" t="s">
        <v>200</v>
      </c>
      <c r="BG107" s="1" t="s">
        <v>96</v>
      </c>
      <c r="BH107" s="1" t="s">
        <v>201</v>
      </c>
      <c r="BI107" s="1" t="s">
        <v>82</v>
      </c>
      <c r="BJ107" s="1" t="s">
        <v>202</v>
      </c>
      <c r="BK107" s="1">
        <v>1</v>
      </c>
      <c r="BL107" s="1">
        <v>1</v>
      </c>
      <c r="BM107" s="1" t="s">
        <v>193</v>
      </c>
      <c r="BN107" s="1">
        <v>13</v>
      </c>
      <c r="BO107" s="1" t="s">
        <v>204</v>
      </c>
      <c r="BP107" s="1">
        <v>1</v>
      </c>
      <c r="BQ107" s="1" t="s">
        <v>205</v>
      </c>
      <c r="BR107" s="1" t="s">
        <v>47</v>
      </c>
      <c r="BS107" s="1" t="s">
        <v>80</v>
      </c>
      <c r="BU107" s="1" t="s">
        <v>153</v>
      </c>
      <c r="BV107" s="1">
        <v>1</v>
      </c>
      <c r="BW107" s="1">
        <v>4</v>
      </c>
      <c r="BX107" s="1">
        <v>30</v>
      </c>
      <c r="BZ107" s="1">
        <v>266</v>
      </c>
      <c r="CC107" s="1" t="s">
        <v>18</v>
      </c>
      <c r="CD107" s="1">
        <v>87.3</v>
      </c>
      <c r="CN107" s="1">
        <v>744</v>
      </c>
      <c r="CP107" s="1">
        <v>140</v>
      </c>
      <c r="CQ107" s="1">
        <v>180</v>
      </c>
      <c r="CR107" s="1" t="s">
        <v>211</v>
      </c>
      <c r="CS107" s="1" t="s">
        <v>64</v>
      </c>
      <c r="CT107" s="1" t="s">
        <v>64</v>
      </c>
    </row>
    <row r="108" spans="1:98" x14ac:dyDescent="0.25">
      <c r="A108" s="1" t="s">
        <v>529</v>
      </c>
      <c r="B108" s="1" t="s">
        <v>259</v>
      </c>
      <c r="C108" s="1" t="s">
        <v>114</v>
      </c>
      <c r="D108" s="1" t="s">
        <v>256</v>
      </c>
      <c r="E108" s="1" t="s">
        <v>258</v>
      </c>
      <c r="F108" s="1">
        <v>204.43496832000002</v>
      </c>
      <c r="G108" s="1" t="s">
        <v>21</v>
      </c>
      <c r="H108" s="1" t="s">
        <v>254</v>
      </c>
      <c r="I108" s="2">
        <v>42224.34375</v>
      </c>
      <c r="O108" s="1">
        <v>75.8</v>
      </c>
      <c r="P108" s="1">
        <v>103</v>
      </c>
      <c r="Q108" s="1" t="s">
        <v>210</v>
      </c>
      <c r="R108" s="1">
        <v>1.9E-2</v>
      </c>
      <c r="T108" s="1">
        <v>0.26</v>
      </c>
      <c r="V108" s="1">
        <v>46000</v>
      </c>
      <c r="W108" s="1">
        <v>7000</v>
      </c>
      <c r="Z108" s="1">
        <v>80</v>
      </c>
      <c r="AB108" s="1">
        <v>6</v>
      </c>
      <c r="AD108" s="1" t="s">
        <v>200</v>
      </c>
      <c r="AE108" s="1" t="s">
        <v>96</v>
      </c>
      <c r="AF108" s="1" t="s">
        <v>201</v>
      </c>
      <c r="AG108" s="1" t="s">
        <v>82</v>
      </c>
      <c r="AH108" s="1" t="s">
        <v>202</v>
      </c>
      <c r="AI108" s="1" t="s">
        <v>60</v>
      </c>
      <c r="AJ108" s="1" t="s">
        <v>194</v>
      </c>
      <c r="AK108" s="1" t="s">
        <v>193</v>
      </c>
      <c r="AL108" s="1" t="s">
        <v>203</v>
      </c>
      <c r="AM108" s="1" t="s">
        <v>204</v>
      </c>
      <c r="AN108" s="1">
        <v>1</v>
      </c>
      <c r="AO108" s="1" t="s">
        <v>205</v>
      </c>
      <c r="AP108" s="1" t="s">
        <v>47</v>
      </c>
      <c r="AQ108" s="1" t="s">
        <v>80</v>
      </c>
      <c r="AS108" s="1" t="s">
        <v>153</v>
      </c>
      <c r="AT108" s="1">
        <v>1</v>
      </c>
      <c r="AU108" s="1">
        <v>2</v>
      </c>
      <c r="AV108" s="1" t="s">
        <v>195</v>
      </c>
      <c r="AX108" s="1">
        <v>67000</v>
      </c>
      <c r="AY108" s="1">
        <v>15000</v>
      </c>
      <c r="BB108" s="1">
        <v>16500</v>
      </c>
      <c r="BD108" s="1">
        <v>860</v>
      </c>
      <c r="BF108" s="1" t="s">
        <v>200</v>
      </c>
      <c r="BG108" s="1">
        <v>5</v>
      </c>
      <c r="BH108" s="1">
        <v>600</v>
      </c>
      <c r="BI108" s="1">
        <v>2</v>
      </c>
      <c r="BJ108" s="1" t="s">
        <v>202</v>
      </c>
      <c r="BK108" s="1">
        <v>15</v>
      </c>
      <c r="BL108" s="1">
        <v>13</v>
      </c>
      <c r="BM108" s="1">
        <v>30</v>
      </c>
      <c r="BN108" s="1">
        <v>29</v>
      </c>
      <c r="BO108" s="1" t="s">
        <v>204</v>
      </c>
      <c r="BP108" s="1">
        <v>2</v>
      </c>
      <c r="BQ108" s="1" t="s">
        <v>205</v>
      </c>
      <c r="BR108" s="1" t="s">
        <v>47</v>
      </c>
      <c r="BS108" s="1" t="s">
        <v>80</v>
      </c>
      <c r="BU108" s="1" t="s">
        <v>153</v>
      </c>
      <c r="BV108" s="1">
        <v>3</v>
      </c>
      <c r="BW108" s="1">
        <v>47</v>
      </c>
      <c r="BX108" s="1">
        <v>80</v>
      </c>
      <c r="BZ108" s="1">
        <v>342</v>
      </c>
      <c r="CC108" s="1" t="s">
        <v>18</v>
      </c>
      <c r="CD108" s="1">
        <v>103</v>
      </c>
      <c r="CN108" s="1">
        <v>1840</v>
      </c>
      <c r="CP108" s="1">
        <v>140</v>
      </c>
      <c r="CQ108" s="1">
        <v>230</v>
      </c>
      <c r="CR108" s="1" t="s">
        <v>211</v>
      </c>
      <c r="CS108" s="1" t="s">
        <v>64</v>
      </c>
      <c r="CT108" s="1" t="s">
        <v>64</v>
      </c>
    </row>
    <row r="109" spans="1:98" x14ac:dyDescent="0.25">
      <c r="A109" s="1" t="s">
        <v>612</v>
      </c>
      <c r="B109" s="1" t="s">
        <v>266</v>
      </c>
      <c r="C109" s="1" t="s">
        <v>114</v>
      </c>
      <c r="D109" s="1" t="s">
        <v>256</v>
      </c>
      <c r="E109" s="1" t="s">
        <v>258</v>
      </c>
      <c r="F109" s="1">
        <v>204.43496832000002</v>
      </c>
      <c r="G109" s="1" t="s">
        <v>21</v>
      </c>
      <c r="H109" s="1" t="s">
        <v>254</v>
      </c>
      <c r="I109" s="2">
        <v>42227.052083333336</v>
      </c>
      <c r="O109" s="1">
        <v>77.8</v>
      </c>
      <c r="P109" s="1">
        <v>90.1</v>
      </c>
      <c r="Q109" s="1" t="s">
        <v>210</v>
      </c>
      <c r="R109" s="1">
        <v>1.7999999999999999E-2</v>
      </c>
      <c r="T109" s="1">
        <v>0.27</v>
      </c>
      <c r="V109" s="1">
        <v>47000</v>
      </c>
      <c r="W109" s="1">
        <v>7600</v>
      </c>
      <c r="Z109" s="1">
        <v>20</v>
      </c>
      <c r="AB109" s="1">
        <v>5</v>
      </c>
      <c r="AD109" s="1" t="s">
        <v>200</v>
      </c>
      <c r="AE109" s="1" t="s">
        <v>96</v>
      </c>
      <c r="AF109" s="1" t="s">
        <v>201</v>
      </c>
      <c r="AG109" s="1" t="s">
        <v>82</v>
      </c>
      <c r="AH109" s="1" t="s">
        <v>202</v>
      </c>
      <c r="AI109" s="1" t="s">
        <v>60</v>
      </c>
      <c r="AJ109" s="1" t="s">
        <v>194</v>
      </c>
      <c r="AK109" s="1" t="s">
        <v>193</v>
      </c>
      <c r="AL109" s="1" t="s">
        <v>203</v>
      </c>
      <c r="AM109" s="1" t="s">
        <v>204</v>
      </c>
      <c r="AN109" s="1">
        <v>1</v>
      </c>
      <c r="AO109" s="1" t="s">
        <v>205</v>
      </c>
      <c r="AP109" s="1" t="s">
        <v>47</v>
      </c>
      <c r="AQ109" s="1" t="s">
        <v>80</v>
      </c>
      <c r="AS109" s="1" t="s">
        <v>153</v>
      </c>
      <c r="AT109" s="1" t="s">
        <v>196</v>
      </c>
      <c r="AU109" s="1">
        <v>1</v>
      </c>
      <c r="AV109" s="1" t="s">
        <v>195</v>
      </c>
      <c r="AX109" s="1">
        <v>47000</v>
      </c>
      <c r="AY109" s="1">
        <v>9000</v>
      </c>
      <c r="BB109" s="1">
        <v>620</v>
      </c>
      <c r="BD109" s="1">
        <v>130</v>
      </c>
      <c r="BF109" s="1" t="s">
        <v>200</v>
      </c>
      <c r="BG109" s="1">
        <v>2</v>
      </c>
      <c r="BH109" s="1">
        <v>100</v>
      </c>
      <c r="BI109" s="1" t="s">
        <v>82</v>
      </c>
      <c r="BJ109" s="1" t="s">
        <v>202</v>
      </c>
      <c r="BK109" s="1">
        <v>4</v>
      </c>
      <c r="BL109" s="1">
        <v>2</v>
      </c>
      <c r="BM109" s="1" t="s">
        <v>193</v>
      </c>
      <c r="BN109" s="1">
        <v>10</v>
      </c>
      <c r="BO109" s="1" t="s">
        <v>204</v>
      </c>
      <c r="BP109" s="1">
        <v>2</v>
      </c>
      <c r="BQ109" s="1" t="s">
        <v>205</v>
      </c>
      <c r="BR109" s="1" t="s">
        <v>47</v>
      </c>
      <c r="BS109" s="1" t="s">
        <v>80</v>
      </c>
      <c r="BU109" s="1" t="s">
        <v>153</v>
      </c>
      <c r="BV109" s="1">
        <v>1</v>
      </c>
      <c r="BW109" s="1">
        <v>12</v>
      </c>
      <c r="BX109" s="1">
        <v>30</v>
      </c>
      <c r="BZ109" s="1">
        <v>268</v>
      </c>
      <c r="CC109" s="1" t="s">
        <v>18</v>
      </c>
      <c r="CD109" s="1">
        <v>90.1</v>
      </c>
      <c r="CN109" s="1">
        <v>665</v>
      </c>
      <c r="CQ109" s="1">
        <v>150</v>
      </c>
      <c r="CR109" s="1" t="s">
        <v>211</v>
      </c>
      <c r="CS109" s="1" t="s">
        <v>64</v>
      </c>
      <c r="CT109" s="1" t="s">
        <v>64</v>
      </c>
    </row>
    <row r="110" spans="1:98" x14ac:dyDescent="0.25">
      <c r="A110" s="1" t="s">
        <v>527</v>
      </c>
      <c r="B110" s="1" t="s">
        <v>261</v>
      </c>
      <c r="C110" s="1" t="s">
        <v>114</v>
      </c>
      <c r="D110" s="1" t="s">
        <v>256</v>
      </c>
      <c r="E110" s="1" t="s">
        <v>258</v>
      </c>
      <c r="F110" s="1">
        <v>204.43496832000002</v>
      </c>
      <c r="G110" s="1" t="s">
        <v>21</v>
      </c>
      <c r="H110" s="1" t="s">
        <v>254</v>
      </c>
      <c r="I110" s="2">
        <v>42224.805555555555</v>
      </c>
      <c r="O110" s="1">
        <v>80.3</v>
      </c>
      <c r="P110" s="1">
        <v>94.3</v>
      </c>
      <c r="Q110" s="1" t="s">
        <v>210</v>
      </c>
      <c r="R110" s="1">
        <v>0.02</v>
      </c>
      <c r="T110" s="1">
        <v>0.28999999999999998</v>
      </c>
      <c r="V110" s="1">
        <v>47000</v>
      </c>
      <c r="W110" s="1">
        <v>7200</v>
      </c>
      <c r="Z110" s="1">
        <v>30</v>
      </c>
      <c r="AB110" s="1">
        <v>6</v>
      </c>
      <c r="AD110" s="1" t="s">
        <v>200</v>
      </c>
      <c r="AE110" s="1" t="s">
        <v>96</v>
      </c>
      <c r="AF110" s="1" t="s">
        <v>201</v>
      </c>
      <c r="AG110" s="1" t="s">
        <v>82</v>
      </c>
      <c r="AH110" s="1" t="s">
        <v>202</v>
      </c>
      <c r="AI110" s="1" t="s">
        <v>60</v>
      </c>
      <c r="AJ110" s="1" t="s">
        <v>194</v>
      </c>
      <c r="AK110" s="1" t="s">
        <v>193</v>
      </c>
      <c r="AL110" s="1" t="s">
        <v>203</v>
      </c>
      <c r="AM110" s="1" t="s">
        <v>204</v>
      </c>
      <c r="AN110" s="1">
        <v>2</v>
      </c>
      <c r="AO110" s="1" t="s">
        <v>205</v>
      </c>
      <c r="AP110" s="1" t="s">
        <v>47</v>
      </c>
      <c r="AQ110" s="1" t="s">
        <v>80</v>
      </c>
      <c r="AS110" s="1" t="s">
        <v>153</v>
      </c>
      <c r="AT110" s="1" t="s">
        <v>196</v>
      </c>
      <c r="AU110" s="1" t="s">
        <v>202</v>
      </c>
      <c r="AV110" s="1" t="s">
        <v>195</v>
      </c>
      <c r="AX110" s="1">
        <v>59000</v>
      </c>
      <c r="AY110" s="1">
        <v>12000</v>
      </c>
      <c r="BB110" s="1">
        <v>9285</v>
      </c>
      <c r="BD110" s="1">
        <v>600</v>
      </c>
      <c r="BF110" s="1" t="s">
        <v>200</v>
      </c>
      <c r="BG110" s="1">
        <v>6</v>
      </c>
      <c r="BH110" s="1">
        <v>400</v>
      </c>
      <c r="BI110" s="1">
        <v>1</v>
      </c>
      <c r="BJ110" s="1" t="s">
        <v>202</v>
      </c>
      <c r="BK110" s="1">
        <v>8</v>
      </c>
      <c r="BL110" s="1">
        <v>7</v>
      </c>
      <c r="BM110" s="1">
        <v>30</v>
      </c>
      <c r="BN110" s="1">
        <v>110</v>
      </c>
      <c r="BO110" s="1" t="s">
        <v>204</v>
      </c>
      <c r="BP110" s="1">
        <v>2</v>
      </c>
      <c r="BQ110" s="1" t="s">
        <v>205</v>
      </c>
      <c r="BR110" s="1" t="s">
        <v>47</v>
      </c>
      <c r="BS110" s="1" t="s">
        <v>80</v>
      </c>
      <c r="BU110" s="1" t="s">
        <v>153</v>
      </c>
      <c r="BV110" s="1">
        <v>2</v>
      </c>
      <c r="BW110" s="1">
        <v>30</v>
      </c>
      <c r="BX110" s="1">
        <v>90</v>
      </c>
      <c r="BZ110" s="1">
        <v>294</v>
      </c>
      <c r="CC110" s="1" t="s">
        <v>18</v>
      </c>
      <c r="CD110" s="1">
        <v>94.3</v>
      </c>
      <c r="CN110" s="1">
        <v>1050</v>
      </c>
      <c r="CP110" s="1">
        <v>150</v>
      </c>
      <c r="CQ110" s="1">
        <v>200</v>
      </c>
      <c r="CR110" s="1" t="s">
        <v>211</v>
      </c>
      <c r="CS110" s="1" t="s">
        <v>64</v>
      </c>
      <c r="CT110" s="1" t="s">
        <v>64</v>
      </c>
    </row>
    <row r="111" spans="1:98" x14ac:dyDescent="0.25">
      <c r="A111" s="1" t="s">
        <v>525</v>
      </c>
      <c r="B111" s="1" t="s">
        <v>257</v>
      </c>
      <c r="C111" s="1" t="s">
        <v>114</v>
      </c>
      <c r="D111" s="1" t="s">
        <v>256</v>
      </c>
      <c r="E111" s="1" t="s">
        <v>258</v>
      </c>
      <c r="F111" s="1">
        <v>204.43496832000002</v>
      </c>
      <c r="G111" s="1" t="s">
        <v>21</v>
      </c>
      <c r="H111" s="1" t="s">
        <v>254</v>
      </c>
      <c r="I111" s="2">
        <v>42223.8125</v>
      </c>
      <c r="O111" s="1">
        <v>84.2</v>
      </c>
      <c r="P111" s="1">
        <v>96.6</v>
      </c>
      <c r="Q111" s="1" t="s">
        <v>210</v>
      </c>
      <c r="R111" s="1">
        <v>2.3E-2</v>
      </c>
      <c r="T111" s="1">
        <v>0.3</v>
      </c>
      <c r="V111" s="1">
        <v>51000</v>
      </c>
      <c r="W111" s="1">
        <v>7900</v>
      </c>
      <c r="Z111" s="1">
        <v>20</v>
      </c>
      <c r="AB111" s="1">
        <v>6</v>
      </c>
      <c r="AD111" s="1" t="s">
        <v>200</v>
      </c>
      <c r="AE111" s="1" t="s">
        <v>96</v>
      </c>
      <c r="AF111" s="1" t="s">
        <v>201</v>
      </c>
      <c r="AG111" s="1" t="s">
        <v>82</v>
      </c>
      <c r="AH111" s="1" t="s">
        <v>202</v>
      </c>
      <c r="AI111" s="1" t="s">
        <v>60</v>
      </c>
      <c r="AJ111" s="1" t="s">
        <v>194</v>
      </c>
      <c r="AK111" s="1" t="s">
        <v>193</v>
      </c>
      <c r="AL111" s="1" t="s">
        <v>203</v>
      </c>
      <c r="AM111" s="1" t="s">
        <v>204</v>
      </c>
      <c r="AN111" s="1">
        <v>1</v>
      </c>
      <c r="AO111" s="1" t="s">
        <v>205</v>
      </c>
      <c r="AP111" s="1" t="s">
        <v>47</v>
      </c>
      <c r="AQ111" s="1" t="s">
        <v>80</v>
      </c>
      <c r="AS111" s="1" t="s">
        <v>153</v>
      </c>
      <c r="AT111" s="1">
        <v>1</v>
      </c>
      <c r="AU111" s="1">
        <v>2</v>
      </c>
      <c r="AV111" s="1" t="s">
        <v>195</v>
      </c>
      <c r="AX111" s="1">
        <v>57000</v>
      </c>
      <c r="AY111" s="1">
        <v>11000</v>
      </c>
      <c r="BB111" s="1">
        <v>6820</v>
      </c>
      <c r="BD111" s="1">
        <v>360</v>
      </c>
      <c r="BF111" s="1" t="s">
        <v>200</v>
      </c>
      <c r="BG111" s="1">
        <v>3</v>
      </c>
      <c r="BH111" s="1">
        <v>300</v>
      </c>
      <c r="BI111" s="1" t="s">
        <v>82</v>
      </c>
      <c r="BJ111" s="1" t="s">
        <v>202</v>
      </c>
      <c r="BK111" s="1">
        <v>6</v>
      </c>
      <c r="BL111" s="1">
        <v>5</v>
      </c>
      <c r="BM111" s="1">
        <v>10</v>
      </c>
      <c r="BN111" s="1">
        <v>13</v>
      </c>
      <c r="BO111" s="1" t="s">
        <v>204</v>
      </c>
      <c r="BP111" s="1">
        <v>1</v>
      </c>
      <c r="BQ111" s="1" t="s">
        <v>205</v>
      </c>
      <c r="BR111" s="1" t="s">
        <v>47</v>
      </c>
      <c r="BS111" s="1" t="s">
        <v>80</v>
      </c>
      <c r="BU111" s="1" t="s">
        <v>153</v>
      </c>
      <c r="BV111" s="1">
        <v>2</v>
      </c>
      <c r="BW111" s="1">
        <v>22</v>
      </c>
      <c r="BX111" s="1">
        <v>50</v>
      </c>
      <c r="BZ111" s="1">
        <v>300</v>
      </c>
      <c r="CC111" s="1" t="s">
        <v>18</v>
      </c>
      <c r="CD111" s="1">
        <v>96.6</v>
      </c>
      <c r="CN111" s="1">
        <v>722</v>
      </c>
      <c r="CP111" s="1">
        <v>160</v>
      </c>
      <c r="CQ111" s="1">
        <v>190</v>
      </c>
      <c r="CR111" s="1" t="s">
        <v>211</v>
      </c>
      <c r="CS111" s="1" t="s">
        <v>64</v>
      </c>
      <c r="CT111" s="1" t="s">
        <v>64</v>
      </c>
    </row>
    <row r="112" spans="1:98" x14ac:dyDescent="0.25">
      <c r="A112" s="1" t="s">
        <v>619</v>
      </c>
      <c r="B112" s="1" t="s">
        <v>273</v>
      </c>
      <c r="C112" s="1" t="s">
        <v>114</v>
      </c>
      <c r="D112" s="1" t="s">
        <v>256</v>
      </c>
      <c r="E112" s="1" t="s">
        <v>258</v>
      </c>
      <c r="F112" s="1">
        <v>204.43496832000002</v>
      </c>
      <c r="G112" s="1" t="s">
        <v>21</v>
      </c>
      <c r="H112" s="1" t="s">
        <v>254</v>
      </c>
      <c r="I112" s="2">
        <v>42229.313888888886</v>
      </c>
      <c r="O112" s="1">
        <v>87.8</v>
      </c>
      <c r="P112" s="1">
        <v>99.3</v>
      </c>
      <c r="Q112" s="1" t="s">
        <v>210</v>
      </c>
      <c r="R112" s="1">
        <v>2.1999999999999999E-2</v>
      </c>
      <c r="T112" s="1">
        <v>0.3</v>
      </c>
      <c r="V112" s="1">
        <v>54000</v>
      </c>
      <c r="W112" s="1">
        <v>9000</v>
      </c>
      <c r="Z112" s="1">
        <v>20</v>
      </c>
      <c r="AB112" s="1">
        <v>5</v>
      </c>
      <c r="AD112" s="1" t="s">
        <v>200</v>
      </c>
      <c r="AE112" s="1" t="s">
        <v>96</v>
      </c>
      <c r="AF112" s="1" t="s">
        <v>201</v>
      </c>
      <c r="AG112" s="1" t="s">
        <v>82</v>
      </c>
      <c r="AH112" s="1" t="s">
        <v>202</v>
      </c>
      <c r="AI112" s="1" t="s">
        <v>60</v>
      </c>
      <c r="AJ112" s="1" t="s">
        <v>194</v>
      </c>
      <c r="AK112" s="1" t="s">
        <v>193</v>
      </c>
      <c r="AL112" s="1" t="s">
        <v>203</v>
      </c>
      <c r="AM112" s="1" t="s">
        <v>204</v>
      </c>
      <c r="AN112" s="1">
        <v>1</v>
      </c>
      <c r="AO112" s="1" t="s">
        <v>205</v>
      </c>
      <c r="AP112" s="1" t="s">
        <v>47</v>
      </c>
      <c r="AQ112" s="1" t="s">
        <v>80</v>
      </c>
      <c r="AS112" s="1" t="s">
        <v>153</v>
      </c>
      <c r="AT112" s="1" t="s">
        <v>196</v>
      </c>
      <c r="AU112" s="1">
        <v>1</v>
      </c>
      <c r="AV112" s="1" t="s">
        <v>195</v>
      </c>
      <c r="AX112" s="1">
        <v>54000</v>
      </c>
      <c r="AY112" s="1">
        <v>9700</v>
      </c>
      <c r="BB112" s="1">
        <v>360</v>
      </c>
      <c r="BD112" s="1">
        <v>190</v>
      </c>
      <c r="BF112" s="1" t="s">
        <v>200</v>
      </c>
      <c r="BG112" s="1">
        <v>2</v>
      </c>
      <c r="BH112" s="1">
        <v>200</v>
      </c>
      <c r="BI112" s="1" t="s">
        <v>82</v>
      </c>
      <c r="BJ112" s="1" t="s">
        <v>202</v>
      </c>
      <c r="BK112" s="1">
        <v>3</v>
      </c>
      <c r="BL112" s="1">
        <v>2</v>
      </c>
      <c r="BM112" s="1" t="s">
        <v>193</v>
      </c>
      <c r="BN112" s="1">
        <v>10</v>
      </c>
      <c r="BO112" s="1" t="s">
        <v>204</v>
      </c>
      <c r="BP112" s="1">
        <v>2</v>
      </c>
      <c r="BQ112" s="1" t="s">
        <v>205</v>
      </c>
      <c r="BR112" s="1" t="s">
        <v>47</v>
      </c>
      <c r="BS112" s="1" t="s">
        <v>80</v>
      </c>
      <c r="BU112" s="1" t="s">
        <v>153</v>
      </c>
      <c r="BV112" s="1">
        <v>1</v>
      </c>
      <c r="BW112" s="1">
        <v>8</v>
      </c>
      <c r="BX112" s="1">
        <v>30</v>
      </c>
      <c r="BZ112" s="1">
        <v>286</v>
      </c>
      <c r="CC112" s="1" t="s">
        <v>18</v>
      </c>
      <c r="CD112" s="1">
        <v>99.3</v>
      </c>
      <c r="CH112" s="1">
        <v>0.13</v>
      </c>
      <c r="CN112" s="1">
        <v>386</v>
      </c>
      <c r="CP112" s="1">
        <v>170</v>
      </c>
      <c r="CQ112" s="1">
        <v>180</v>
      </c>
      <c r="CR112" s="1" t="s">
        <v>211</v>
      </c>
      <c r="CS112" s="1" t="s">
        <v>64</v>
      </c>
      <c r="CT112" s="1" t="s">
        <v>64</v>
      </c>
    </row>
    <row r="113" spans="1:98" x14ac:dyDescent="0.25">
      <c r="A113" s="1" t="s">
        <v>622</v>
      </c>
      <c r="B113" s="1" t="s">
        <v>276</v>
      </c>
      <c r="C113" s="1" t="s">
        <v>114</v>
      </c>
      <c r="D113" s="1" t="s">
        <v>256</v>
      </c>
      <c r="E113" s="1" t="s">
        <v>258</v>
      </c>
      <c r="F113" s="1">
        <v>204.43496832000002</v>
      </c>
      <c r="G113" s="1" t="s">
        <v>21</v>
      </c>
      <c r="H113" s="1" t="s">
        <v>254</v>
      </c>
      <c r="I113" s="2">
        <v>42230.354166666664</v>
      </c>
      <c r="O113" s="1">
        <v>88</v>
      </c>
      <c r="P113" s="1">
        <v>98.5</v>
      </c>
      <c r="Q113" s="1" t="s">
        <v>210</v>
      </c>
      <c r="R113" s="1">
        <v>2.1000000000000001E-2</v>
      </c>
      <c r="T113" s="1">
        <v>0.28999999999999998</v>
      </c>
      <c r="V113" s="1">
        <v>53000</v>
      </c>
      <c r="W113" s="1">
        <v>8800</v>
      </c>
      <c r="Z113" s="1">
        <v>10</v>
      </c>
      <c r="AB113" s="1">
        <v>5</v>
      </c>
      <c r="AD113" s="1" t="s">
        <v>200</v>
      </c>
      <c r="AE113" s="1" t="s">
        <v>96</v>
      </c>
      <c r="AF113" s="1" t="s">
        <v>201</v>
      </c>
      <c r="AG113" s="1" t="s">
        <v>82</v>
      </c>
      <c r="AH113" s="1" t="s">
        <v>202</v>
      </c>
      <c r="AI113" s="1" t="s">
        <v>60</v>
      </c>
      <c r="AJ113" s="1" t="s">
        <v>194</v>
      </c>
      <c r="AK113" s="1" t="s">
        <v>193</v>
      </c>
      <c r="AL113" s="1" t="s">
        <v>203</v>
      </c>
      <c r="AM113" s="1" t="s">
        <v>204</v>
      </c>
      <c r="AN113" s="1">
        <v>1</v>
      </c>
      <c r="AO113" s="1" t="s">
        <v>205</v>
      </c>
      <c r="AP113" s="1" t="s">
        <v>47</v>
      </c>
      <c r="AQ113" s="1" t="s">
        <v>80</v>
      </c>
      <c r="AS113" s="1" t="s">
        <v>153</v>
      </c>
      <c r="AT113" s="1" t="s">
        <v>196</v>
      </c>
      <c r="AU113" s="1">
        <v>1</v>
      </c>
      <c r="AV113" s="1" t="s">
        <v>195</v>
      </c>
      <c r="AX113" s="1">
        <v>54000</v>
      </c>
      <c r="AY113" s="1">
        <v>9500</v>
      </c>
      <c r="BB113" s="1">
        <v>260</v>
      </c>
      <c r="BD113" s="1">
        <v>160</v>
      </c>
      <c r="BF113" s="1" t="s">
        <v>200</v>
      </c>
      <c r="BG113" s="1">
        <v>2</v>
      </c>
      <c r="BH113" s="1">
        <v>100</v>
      </c>
      <c r="BI113" s="1" t="s">
        <v>82</v>
      </c>
      <c r="BJ113" s="1" t="s">
        <v>202</v>
      </c>
      <c r="BK113" s="1">
        <v>2</v>
      </c>
      <c r="BL113" s="1">
        <v>2</v>
      </c>
      <c r="BM113" s="1" t="s">
        <v>193</v>
      </c>
      <c r="BN113" s="1">
        <v>10</v>
      </c>
      <c r="BO113" s="1" t="s">
        <v>204</v>
      </c>
      <c r="BP113" s="1">
        <v>1</v>
      </c>
      <c r="BQ113" s="1" t="s">
        <v>205</v>
      </c>
      <c r="BR113" s="1" t="s">
        <v>47</v>
      </c>
      <c r="BS113" s="1" t="s">
        <v>80</v>
      </c>
      <c r="BU113" s="1" t="s">
        <v>153</v>
      </c>
      <c r="BV113" s="1">
        <v>1</v>
      </c>
      <c r="BW113" s="1">
        <v>8</v>
      </c>
      <c r="BX113" s="1">
        <v>30</v>
      </c>
      <c r="BZ113" s="1">
        <v>280</v>
      </c>
      <c r="CC113" s="1" t="s">
        <v>18</v>
      </c>
      <c r="CD113" s="1">
        <v>98.5</v>
      </c>
      <c r="CH113" s="1">
        <v>0.11</v>
      </c>
      <c r="CN113" s="1">
        <v>265</v>
      </c>
      <c r="CQ113" s="1">
        <v>170</v>
      </c>
      <c r="CR113" s="1" t="s">
        <v>211</v>
      </c>
      <c r="CS113" s="1" t="s">
        <v>64</v>
      </c>
      <c r="CT113" s="1" t="s">
        <v>64</v>
      </c>
    </row>
    <row r="114" spans="1:98" x14ac:dyDescent="0.25">
      <c r="A114" s="1" t="s">
        <v>613</v>
      </c>
      <c r="B114" s="1" t="s">
        <v>267</v>
      </c>
      <c r="C114" s="1" t="s">
        <v>114</v>
      </c>
      <c r="D114" s="1" t="s">
        <v>256</v>
      </c>
      <c r="E114" s="1" t="s">
        <v>258</v>
      </c>
      <c r="F114" s="1">
        <v>204.43496832000002</v>
      </c>
      <c r="G114" s="1" t="s">
        <v>21</v>
      </c>
      <c r="H114" s="1" t="s">
        <v>254</v>
      </c>
      <c r="I114" s="2">
        <v>42227.329861111109</v>
      </c>
      <c r="O114" s="1">
        <v>88.2</v>
      </c>
      <c r="P114" s="1">
        <v>98.4</v>
      </c>
      <c r="Q114" s="1" t="s">
        <v>210</v>
      </c>
      <c r="R114" s="1">
        <v>1.9E-2</v>
      </c>
      <c r="T114" s="1">
        <v>0.28000000000000003</v>
      </c>
      <c r="V114" s="1">
        <v>52000</v>
      </c>
      <c r="W114" s="1">
        <v>8200</v>
      </c>
      <c r="Z114" s="1">
        <v>20</v>
      </c>
      <c r="AB114" s="1">
        <v>5</v>
      </c>
      <c r="AD114" s="1" t="s">
        <v>200</v>
      </c>
      <c r="AE114" s="1" t="s">
        <v>96</v>
      </c>
      <c r="AF114" s="1" t="s">
        <v>201</v>
      </c>
      <c r="AG114" s="1" t="s">
        <v>82</v>
      </c>
      <c r="AH114" s="1" t="s">
        <v>202</v>
      </c>
      <c r="AI114" s="1" t="s">
        <v>60</v>
      </c>
      <c r="AJ114" s="1" t="s">
        <v>194</v>
      </c>
      <c r="AK114" s="1" t="s">
        <v>193</v>
      </c>
      <c r="AL114" s="1" t="s">
        <v>203</v>
      </c>
      <c r="AM114" s="1" t="s">
        <v>204</v>
      </c>
      <c r="AN114" s="1">
        <v>1</v>
      </c>
      <c r="AO114" s="1" t="s">
        <v>205</v>
      </c>
      <c r="AP114" s="1" t="s">
        <v>47</v>
      </c>
      <c r="AQ114" s="1" t="s">
        <v>80</v>
      </c>
      <c r="AS114" s="1" t="s">
        <v>153</v>
      </c>
      <c r="AT114" s="1" t="s">
        <v>196</v>
      </c>
      <c r="AU114" s="1">
        <v>1</v>
      </c>
      <c r="AV114" s="1" t="s">
        <v>195</v>
      </c>
      <c r="AX114" s="1">
        <v>51000</v>
      </c>
      <c r="AY114" s="1">
        <v>9600</v>
      </c>
      <c r="BB114" s="1">
        <v>410</v>
      </c>
      <c r="BD114" s="1">
        <v>150</v>
      </c>
      <c r="BF114" s="1" t="s">
        <v>200</v>
      </c>
      <c r="BG114" s="1">
        <v>2</v>
      </c>
      <c r="BH114" s="1">
        <v>100</v>
      </c>
      <c r="BI114" s="1" t="s">
        <v>82</v>
      </c>
      <c r="BJ114" s="1" t="s">
        <v>202</v>
      </c>
      <c r="BK114" s="1">
        <v>4</v>
      </c>
      <c r="BL114" s="1">
        <v>2</v>
      </c>
      <c r="BM114" s="1" t="s">
        <v>193</v>
      </c>
      <c r="BN114" s="1">
        <v>11</v>
      </c>
      <c r="BO114" s="1" t="s">
        <v>204</v>
      </c>
      <c r="BP114" s="1">
        <v>2</v>
      </c>
      <c r="BQ114" s="1" t="s">
        <v>205</v>
      </c>
      <c r="BR114" s="1" t="s">
        <v>47</v>
      </c>
      <c r="BS114" s="1" t="s">
        <v>80</v>
      </c>
      <c r="BU114" s="1" t="s">
        <v>153</v>
      </c>
      <c r="BV114" s="1">
        <v>1</v>
      </c>
      <c r="BW114" s="1">
        <v>11</v>
      </c>
      <c r="BX114" s="1">
        <v>30</v>
      </c>
      <c r="BZ114" s="1">
        <v>286</v>
      </c>
      <c r="CC114" s="1" t="s">
        <v>18</v>
      </c>
      <c r="CD114" s="1">
        <v>98.4</v>
      </c>
      <c r="CN114" s="1">
        <v>589</v>
      </c>
      <c r="CP114" s="1">
        <v>160</v>
      </c>
      <c r="CQ114" s="1">
        <v>170</v>
      </c>
      <c r="CR114" s="1" t="s">
        <v>211</v>
      </c>
      <c r="CS114" s="1" t="s">
        <v>64</v>
      </c>
      <c r="CT114" s="1" t="s">
        <v>64</v>
      </c>
    </row>
    <row r="115" spans="1:98" x14ac:dyDescent="0.25">
      <c r="A115" s="1" t="s">
        <v>620</v>
      </c>
      <c r="B115" s="1" t="s">
        <v>274</v>
      </c>
      <c r="C115" s="1" t="s">
        <v>114</v>
      </c>
      <c r="D115" s="1" t="s">
        <v>256</v>
      </c>
      <c r="E115" s="1" t="s">
        <v>258</v>
      </c>
      <c r="F115" s="1">
        <v>204.43496832000002</v>
      </c>
      <c r="G115" s="1" t="s">
        <v>21</v>
      </c>
      <c r="H115" s="1" t="s">
        <v>254</v>
      </c>
      <c r="I115" s="2">
        <v>42229.555555555555</v>
      </c>
      <c r="O115" s="1">
        <v>88.8</v>
      </c>
      <c r="P115" s="1">
        <v>99</v>
      </c>
      <c r="Q115" s="1" t="s">
        <v>210</v>
      </c>
      <c r="R115" s="1">
        <v>2.3E-2</v>
      </c>
      <c r="T115" s="1">
        <v>0.3</v>
      </c>
      <c r="V115" s="1">
        <v>53000</v>
      </c>
      <c r="W115" s="1">
        <v>8600</v>
      </c>
      <c r="Z115" s="1">
        <v>10</v>
      </c>
      <c r="AB115" s="1">
        <v>5</v>
      </c>
      <c r="AD115" s="1" t="s">
        <v>200</v>
      </c>
      <c r="AE115" s="1">
        <v>1</v>
      </c>
      <c r="AF115" s="1" t="s">
        <v>201</v>
      </c>
      <c r="AG115" s="1" t="s">
        <v>82</v>
      </c>
      <c r="AH115" s="1" t="s">
        <v>202</v>
      </c>
      <c r="AI115" s="1" t="s">
        <v>60</v>
      </c>
      <c r="AJ115" s="1" t="s">
        <v>194</v>
      </c>
      <c r="AK115" s="1" t="s">
        <v>193</v>
      </c>
      <c r="AL115" s="1" t="s">
        <v>203</v>
      </c>
      <c r="AM115" s="1" t="s">
        <v>204</v>
      </c>
      <c r="AN115" s="1">
        <v>1</v>
      </c>
      <c r="AO115" s="1" t="s">
        <v>205</v>
      </c>
      <c r="AP115" s="1" t="s">
        <v>47</v>
      </c>
      <c r="AQ115" s="1" t="s">
        <v>80</v>
      </c>
      <c r="AS115" s="1" t="s">
        <v>153</v>
      </c>
      <c r="AT115" s="1" t="s">
        <v>196</v>
      </c>
      <c r="AU115" s="1">
        <v>1</v>
      </c>
      <c r="AV115" s="1" t="s">
        <v>195</v>
      </c>
      <c r="AX115" s="1">
        <v>54000</v>
      </c>
      <c r="AY115" s="1">
        <v>9600</v>
      </c>
      <c r="BB115" s="1">
        <v>1100</v>
      </c>
      <c r="BD115" s="1">
        <v>160</v>
      </c>
      <c r="BF115" s="1" t="s">
        <v>200</v>
      </c>
      <c r="BG115" s="1">
        <v>2</v>
      </c>
      <c r="BH115" s="1">
        <v>200</v>
      </c>
      <c r="BI115" s="1" t="s">
        <v>82</v>
      </c>
      <c r="BJ115" s="1" t="s">
        <v>202</v>
      </c>
      <c r="BK115" s="1">
        <v>3</v>
      </c>
      <c r="BL115" s="1">
        <v>2</v>
      </c>
      <c r="BM115" s="1" t="s">
        <v>193</v>
      </c>
      <c r="BN115" s="1">
        <v>10</v>
      </c>
      <c r="BO115" s="1" t="s">
        <v>204</v>
      </c>
      <c r="BP115" s="1">
        <v>1</v>
      </c>
      <c r="BQ115" s="1" t="s">
        <v>205</v>
      </c>
      <c r="BR115" s="1" t="s">
        <v>47</v>
      </c>
      <c r="BS115" s="1" t="s">
        <v>80</v>
      </c>
      <c r="BU115" s="1" t="s">
        <v>153</v>
      </c>
      <c r="BV115" s="1">
        <v>1</v>
      </c>
      <c r="BW115" s="1">
        <v>9</v>
      </c>
      <c r="BX115" s="1">
        <v>30</v>
      </c>
      <c r="BZ115" s="1">
        <v>290</v>
      </c>
      <c r="CC115" s="1" t="s">
        <v>18</v>
      </c>
      <c r="CD115" s="1">
        <v>99</v>
      </c>
      <c r="CH115" s="1">
        <v>0.17</v>
      </c>
      <c r="CN115" s="1">
        <v>398</v>
      </c>
      <c r="CP115" s="1">
        <v>170</v>
      </c>
      <c r="CQ115" s="1">
        <v>180</v>
      </c>
      <c r="CR115" s="1" t="s">
        <v>211</v>
      </c>
      <c r="CS115" s="1" t="s">
        <v>64</v>
      </c>
      <c r="CT115" s="1" t="s">
        <v>64</v>
      </c>
    </row>
    <row r="116" spans="1:98" x14ac:dyDescent="0.25">
      <c r="A116" s="1" t="s">
        <v>618</v>
      </c>
      <c r="B116" s="1" t="s">
        <v>272</v>
      </c>
      <c r="C116" s="1" t="s">
        <v>114</v>
      </c>
      <c r="D116" s="1" t="s">
        <v>256</v>
      </c>
      <c r="E116" s="1" t="s">
        <v>258</v>
      </c>
      <c r="F116" s="1">
        <v>204.43496832000002</v>
      </c>
      <c r="G116" s="1" t="s">
        <v>21</v>
      </c>
      <c r="H116" s="1" t="s">
        <v>254</v>
      </c>
      <c r="I116" s="2">
        <v>42229.020833333336</v>
      </c>
      <c r="O116" s="1">
        <v>89.9</v>
      </c>
      <c r="P116" s="1">
        <v>94.4</v>
      </c>
      <c r="Q116" s="1" t="s">
        <v>210</v>
      </c>
      <c r="R116" s="1">
        <v>2.3E-2</v>
      </c>
      <c r="T116" s="1">
        <v>0.3</v>
      </c>
      <c r="V116" s="1">
        <v>51000</v>
      </c>
      <c r="W116" s="1">
        <v>8500</v>
      </c>
      <c r="Z116" s="1">
        <v>20</v>
      </c>
      <c r="AB116" s="1">
        <v>5</v>
      </c>
      <c r="AD116" s="1" t="s">
        <v>200</v>
      </c>
      <c r="AE116" s="1" t="s">
        <v>96</v>
      </c>
      <c r="AF116" s="1" t="s">
        <v>201</v>
      </c>
      <c r="AG116" s="1" t="s">
        <v>82</v>
      </c>
      <c r="AH116" s="1" t="s">
        <v>202</v>
      </c>
      <c r="AI116" s="1" t="s">
        <v>60</v>
      </c>
      <c r="AJ116" s="1" t="s">
        <v>194</v>
      </c>
      <c r="AK116" s="1" t="s">
        <v>193</v>
      </c>
      <c r="AL116" s="1" t="s">
        <v>203</v>
      </c>
      <c r="AM116" s="1" t="s">
        <v>204</v>
      </c>
      <c r="AN116" s="1">
        <v>1</v>
      </c>
      <c r="AO116" s="1" t="s">
        <v>205</v>
      </c>
      <c r="AP116" s="1" t="s">
        <v>47</v>
      </c>
      <c r="AQ116" s="1" t="s">
        <v>80</v>
      </c>
      <c r="AS116" s="1" t="s">
        <v>153</v>
      </c>
      <c r="AT116" s="1" t="s">
        <v>196</v>
      </c>
      <c r="AU116" s="1">
        <v>1</v>
      </c>
      <c r="AV116" s="1" t="s">
        <v>195</v>
      </c>
      <c r="AX116" s="1">
        <v>52000</v>
      </c>
      <c r="AY116" s="1">
        <v>10000</v>
      </c>
      <c r="BB116" s="1">
        <v>240</v>
      </c>
      <c r="BD116" s="1">
        <v>190</v>
      </c>
      <c r="BF116" s="1" t="s">
        <v>200</v>
      </c>
      <c r="BG116" s="1">
        <v>2</v>
      </c>
      <c r="BH116" s="1">
        <v>200</v>
      </c>
      <c r="BI116" s="1" t="s">
        <v>82</v>
      </c>
      <c r="BJ116" s="1" t="s">
        <v>202</v>
      </c>
      <c r="BK116" s="1">
        <v>4</v>
      </c>
      <c r="BL116" s="1">
        <v>3</v>
      </c>
      <c r="BM116" s="1" t="s">
        <v>193</v>
      </c>
      <c r="BN116" s="1">
        <v>11</v>
      </c>
      <c r="BO116" s="1" t="s">
        <v>204</v>
      </c>
      <c r="BP116" s="1">
        <v>2</v>
      </c>
      <c r="BQ116" s="1" t="s">
        <v>205</v>
      </c>
      <c r="BR116" s="1" t="s">
        <v>47</v>
      </c>
      <c r="BS116" s="1" t="s">
        <v>80</v>
      </c>
      <c r="BU116" s="1" t="s">
        <v>153</v>
      </c>
      <c r="BV116" s="1">
        <v>1</v>
      </c>
      <c r="BW116" s="1">
        <v>10</v>
      </c>
      <c r="BX116" s="1">
        <v>30</v>
      </c>
      <c r="BZ116" s="1">
        <v>286</v>
      </c>
      <c r="CC116" s="1" t="s">
        <v>18</v>
      </c>
      <c r="CD116" s="1">
        <v>94.4</v>
      </c>
      <c r="CH116" s="1">
        <v>0.21</v>
      </c>
      <c r="CN116" s="1">
        <v>485</v>
      </c>
      <c r="CP116" s="1">
        <v>160</v>
      </c>
      <c r="CQ116" s="1">
        <v>170</v>
      </c>
      <c r="CR116" s="1" t="s">
        <v>211</v>
      </c>
      <c r="CS116" s="1" t="s">
        <v>64</v>
      </c>
      <c r="CT116" s="1" t="s">
        <v>64</v>
      </c>
    </row>
    <row r="117" spans="1:98" x14ac:dyDescent="0.25">
      <c r="A117" s="1" t="s">
        <v>621</v>
      </c>
      <c r="B117" s="1" t="s">
        <v>275</v>
      </c>
      <c r="C117" s="1" t="s">
        <v>114</v>
      </c>
      <c r="D117" s="1" t="s">
        <v>256</v>
      </c>
      <c r="E117" s="1" t="s">
        <v>258</v>
      </c>
      <c r="F117" s="1">
        <v>204.43496832000002</v>
      </c>
      <c r="G117" s="1" t="s">
        <v>21</v>
      </c>
      <c r="H117" s="1" t="s">
        <v>254</v>
      </c>
      <c r="I117" s="2">
        <v>42229.795138888891</v>
      </c>
      <c r="O117" s="1">
        <v>90.7</v>
      </c>
      <c r="P117" s="1">
        <v>96.8</v>
      </c>
      <c r="Q117" s="1" t="s">
        <v>210</v>
      </c>
      <c r="R117" s="1">
        <v>2.4E-2</v>
      </c>
      <c r="T117" s="1">
        <v>0.3</v>
      </c>
      <c r="V117" s="1">
        <v>52000</v>
      </c>
      <c r="W117" s="1">
        <v>8600</v>
      </c>
      <c r="Z117" s="1">
        <v>20</v>
      </c>
      <c r="AB117" s="1">
        <v>6</v>
      </c>
      <c r="AD117" s="1" t="s">
        <v>200</v>
      </c>
      <c r="AE117" s="1" t="s">
        <v>96</v>
      </c>
      <c r="AF117" s="1" t="s">
        <v>201</v>
      </c>
      <c r="AG117" s="1" t="s">
        <v>82</v>
      </c>
      <c r="AH117" s="1" t="s">
        <v>202</v>
      </c>
      <c r="AI117" s="1" t="s">
        <v>60</v>
      </c>
      <c r="AJ117" s="1" t="s">
        <v>194</v>
      </c>
      <c r="AK117" s="1" t="s">
        <v>193</v>
      </c>
      <c r="AL117" s="1" t="s">
        <v>203</v>
      </c>
      <c r="AM117" s="1" t="s">
        <v>204</v>
      </c>
      <c r="AN117" s="1">
        <v>1</v>
      </c>
      <c r="AO117" s="1" t="s">
        <v>205</v>
      </c>
      <c r="AP117" s="1" t="s">
        <v>47</v>
      </c>
      <c r="AQ117" s="1" t="s">
        <v>80</v>
      </c>
      <c r="AS117" s="1" t="s">
        <v>153</v>
      </c>
      <c r="AT117" s="1" t="s">
        <v>196</v>
      </c>
      <c r="AU117" s="1">
        <v>1</v>
      </c>
      <c r="AV117" s="1" t="s">
        <v>195</v>
      </c>
      <c r="AX117" s="1">
        <v>55000</v>
      </c>
      <c r="AY117" s="1">
        <v>9800</v>
      </c>
      <c r="BB117" s="1">
        <v>270</v>
      </c>
      <c r="BD117" s="1">
        <v>160</v>
      </c>
      <c r="BF117" s="1" t="s">
        <v>200</v>
      </c>
      <c r="BG117" s="1">
        <v>2</v>
      </c>
      <c r="BH117" s="1">
        <v>200</v>
      </c>
      <c r="BI117" s="1" t="s">
        <v>82</v>
      </c>
      <c r="BJ117" s="1" t="s">
        <v>202</v>
      </c>
      <c r="BK117" s="1">
        <v>3</v>
      </c>
      <c r="BL117" s="1">
        <v>2</v>
      </c>
      <c r="BM117" s="1" t="s">
        <v>193</v>
      </c>
      <c r="BN117" s="1">
        <v>10</v>
      </c>
      <c r="BO117" s="1" t="s">
        <v>204</v>
      </c>
      <c r="BP117" s="1">
        <v>2</v>
      </c>
      <c r="BQ117" s="1" t="s">
        <v>205</v>
      </c>
      <c r="BR117" s="1" t="s">
        <v>47</v>
      </c>
      <c r="BS117" s="1" t="s">
        <v>80</v>
      </c>
      <c r="BU117" s="1" t="s">
        <v>153</v>
      </c>
      <c r="BV117" s="1">
        <v>1</v>
      </c>
      <c r="BW117" s="1">
        <v>9</v>
      </c>
      <c r="BX117" s="1">
        <v>30</v>
      </c>
      <c r="BZ117" s="1">
        <v>286</v>
      </c>
      <c r="CC117" s="1" t="s">
        <v>18</v>
      </c>
      <c r="CD117" s="1">
        <v>96.8</v>
      </c>
      <c r="CH117" s="1">
        <v>0.21</v>
      </c>
      <c r="CN117" s="1">
        <v>355</v>
      </c>
      <c r="CP117" s="1">
        <v>170</v>
      </c>
      <c r="CQ117" s="1">
        <v>180</v>
      </c>
      <c r="CR117" s="1" t="s">
        <v>211</v>
      </c>
      <c r="CS117" s="1" t="s">
        <v>64</v>
      </c>
      <c r="CT117" s="1" t="s">
        <v>64</v>
      </c>
    </row>
    <row r="118" spans="1:98" x14ac:dyDescent="0.25">
      <c r="A118" s="1" t="s">
        <v>617</v>
      </c>
      <c r="B118" s="1" t="s">
        <v>271</v>
      </c>
      <c r="C118" s="1" t="s">
        <v>114</v>
      </c>
      <c r="D118" s="1" t="s">
        <v>256</v>
      </c>
      <c r="E118" s="1" t="s">
        <v>258</v>
      </c>
      <c r="F118" s="1">
        <v>204.43496832000002</v>
      </c>
      <c r="G118" s="1" t="s">
        <v>21</v>
      </c>
      <c r="H118" s="1" t="s">
        <v>254</v>
      </c>
      <c r="I118" s="2">
        <v>42228.777777777781</v>
      </c>
      <c r="O118" s="1">
        <v>92.2</v>
      </c>
      <c r="P118" s="1">
        <v>95.8</v>
      </c>
      <c r="Q118" s="1" t="s">
        <v>210</v>
      </c>
      <c r="R118" s="1">
        <v>2.8000000000000001E-2</v>
      </c>
      <c r="T118" s="1">
        <v>0.3</v>
      </c>
      <c r="V118" s="1">
        <v>53000</v>
      </c>
      <c r="W118" s="1">
        <v>8500</v>
      </c>
      <c r="Z118" s="1">
        <v>30</v>
      </c>
      <c r="AB118" s="1">
        <v>6</v>
      </c>
      <c r="AD118" s="1" t="s">
        <v>200</v>
      </c>
      <c r="AE118" s="1" t="s">
        <v>96</v>
      </c>
      <c r="AF118" s="1" t="s">
        <v>201</v>
      </c>
      <c r="AG118" s="1" t="s">
        <v>82</v>
      </c>
      <c r="AH118" s="1" t="s">
        <v>202</v>
      </c>
      <c r="AI118" s="1" t="s">
        <v>60</v>
      </c>
      <c r="AJ118" s="1" t="s">
        <v>194</v>
      </c>
      <c r="AK118" s="1" t="s">
        <v>193</v>
      </c>
      <c r="AL118" s="1" t="s">
        <v>203</v>
      </c>
      <c r="AM118" s="1" t="s">
        <v>204</v>
      </c>
      <c r="AN118" s="1">
        <v>1</v>
      </c>
      <c r="AO118" s="1" t="s">
        <v>205</v>
      </c>
      <c r="AP118" s="1" t="s">
        <v>47</v>
      </c>
      <c r="AQ118" s="1" t="s">
        <v>80</v>
      </c>
      <c r="AS118" s="1" t="s">
        <v>153</v>
      </c>
      <c r="AT118" s="1" t="s">
        <v>196</v>
      </c>
      <c r="AU118" s="1">
        <v>1</v>
      </c>
      <c r="AV118" s="1" t="s">
        <v>195</v>
      </c>
      <c r="AX118" s="1">
        <v>55000</v>
      </c>
      <c r="AY118" s="1">
        <v>10000</v>
      </c>
      <c r="BB118" s="1">
        <v>210</v>
      </c>
      <c r="BD118" s="1">
        <v>230</v>
      </c>
      <c r="BF118" s="1" t="s">
        <v>200</v>
      </c>
      <c r="BG118" s="1">
        <v>2</v>
      </c>
      <c r="BH118" s="1">
        <v>200</v>
      </c>
      <c r="BI118" s="1" t="s">
        <v>82</v>
      </c>
      <c r="BJ118" s="1" t="s">
        <v>202</v>
      </c>
      <c r="BK118" s="1">
        <v>5</v>
      </c>
      <c r="BL118" s="1">
        <v>4</v>
      </c>
      <c r="BM118" s="1" t="s">
        <v>193</v>
      </c>
      <c r="BN118" s="1">
        <v>13</v>
      </c>
      <c r="BO118" s="1" t="s">
        <v>204</v>
      </c>
      <c r="BP118" s="1">
        <v>2</v>
      </c>
      <c r="BQ118" s="1" t="s">
        <v>205</v>
      </c>
      <c r="BR118" s="1" t="s">
        <v>47</v>
      </c>
      <c r="BS118" s="1" t="s">
        <v>80</v>
      </c>
      <c r="BU118" s="1" t="s">
        <v>153</v>
      </c>
      <c r="BV118" s="1">
        <v>1</v>
      </c>
      <c r="BW118" s="1">
        <v>13</v>
      </c>
      <c r="BX118" s="1">
        <v>40</v>
      </c>
      <c r="BZ118" s="1">
        <v>296</v>
      </c>
      <c r="CC118" s="1" t="s">
        <v>18</v>
      </c>
      <c r="CD118" s="1">
        <v>95.8</v>
      </c>
      <c r="CH118" s="1">
        <v>0.2</v>
      </c>
      <c r="CN118" s="1">
        <v>432</v>
      </c>
      <c r="CP118" s="1">
        <v>170</v>
      </c>
      <c r="CQ118" s="1">
        <v>180</v>
      </c>
      <c r="CR118" s="1" t="s">
        <v>211</v>
      </c>
      <c r="CS118" s="1" t="s">
        <v>64</v>
      </c>
      <c r="CT118" s="1" t="s">
        <v>64</v>
      </c>
    </row>
    <row r="119" spans="1:98" x14ac:dyDescent="0.25">
      <c r="A119" s="1" t="s">
        <v>614</v>
      </c>
      <c r="B119" s="1" t="s">
        <v>268</v>
      </c>
      <c r="C119" s="1" t="s">
        <v>114</v>
      </c>
      <c r="D119" s="1" t="s">
        <v>256</v>
      </c>
      <c r="E119" s="1" t="s">
        <v>258</v>
      </c>
      <c r="F119" s="1">
        <v>204.43496832000002</v>
      </c>
      <c r="G119" s="1" t="s">
        <v>21</v>
      </c>
      <c r="H119" s="1" t="s">
        <v>254</v>
      </c>
      <c r="I119" s="2">
        <v>42227.569444444445</v>
      </c>
      <c r="O119" s="1">
        <v>92.3</v>
      </c>
      <c r="P119" s="1">
        <v>97.2</v>
      </c>
      <c r="Q119" s="1" t="s">
        <v>210</v>
      </c>
      <c r="R119" s="1">
        <v>2.1000000000000001E-2</v>
      </c>
      <c r="T119" s="1">
        <v>0.3</v>
      </c>
      <c r="V119" s="1">
        <v>52000</v>
      </c>
      <c r="W119" s="1">
        <v>8300</v>
      </c>
      <c r="Z119" s="1">
        <v>20</v>
      </c>
      <c r="AB119" s="1">
        <v>5</v>
      </c>
      <c r="AD119" s="1" t="s">
        <v>200</v>
      </c>
      <c r="AE119" s="1" t="s">
        <v>96</v>
      </c>
      <c r="AF119" s="1" t="s">
        <v>201</v>
      </c>
      <c r="AG119" s="1" t="s">
        <v>82</v>
      </c>
      <c r="AH119" s="1" t="s">
        <v>202</v>
      </c>
      <c r="AI119" s="1" t="s">
        <v>60</v>
      </c>
      <c r="AJ119" s="1" t="s">
        <v>194</v>
      </c>
      <c r="AK119" s="1" t="s">
        <v>193</v>
      </c>
      <c r="AL119" s="1" t="s">
        <v>203</v>
      </c>
      <c r="AM119" s="1" t="s">
        <v>204</v>
      </c>
      <c r="AN119" s="1">
        <v>1</v>
      </c>
      <c r="AO119" s="1" t="s">
        <v>205</v>
      </c>
      <c r="AP119" s="1" t="s">
        <v>47</v>
      </c>
      <c r="AQ119" s="1" t="s">
        <v>80</v>
      </c>
      <c r="AS119" s="1" t="s">
        <v>153</v>
      </c>
      <c r="AT119" s="1" t="s">
        <v>196</v>
      </c>
      <c r="AU119" s="1">
        <v>1</v>
      </c>
      <c r="AV119" s="1" t="s">
        <v>195</v>
      </c>
      <c r="AX119" s="1">
        <v>54000</v>
      </c>
      <c r="AY119" s="1">
        <v>10000</v>
      </c>
      <c r="BB119" s="1">
        <v>380</v>
      </c>
      <c r="BD119" s="1">
        <v>150</v>
      </c>
      <c r="BF119" s="1" t="s">
        <v>200</v>
      </c>
      <c r="BG119" s="1">
        <v>2</v>
      </c>
      <c r="BH119" s="1">
        <v>200</v>
      </c>
      <c r="BI119" s="1" t="s">
        <v>82</v>
      </c>
      <c r="BJ119" s="1" t="s">
        <v>202</v>
      </c>
      <c r="BK119" s="1">
        <v>4</v>
      </c>
      <c r="BL119" s="1">
        <v>2</v>
      </c>
      <c r="BM119" s="1" t="s">
        <v>193</v>
      </c>
      <c r="BN119" s="1">
        <v>11</v>
      </c>
      <c r="BO119" s="1" t="s">
        <v>204</v>
      </c>
      <c r="BP119" s="1">
        <v>2</v>
      </c>
      <c r="BQ119" s="1" t="s">
        <v>205</v>
      </c>
      <c r="BR119" s="1" t="s">
        <v>47</v>
      </c>
      <c r="BS119" s="1" t="s">
        <v>80</v>
      </c>
      <c r="BU119" s="1" t="s">
        <v>153</v>
      </c>
      <c r="BV119" s="1">
        <v>1</v>
      </c>
      <c r="BW119" s="1">
        <v>11</v>
      </c>
      <c r="BX119" s="1">
        <v>30</v>
      </c>
      <c r="BZ119" s="1">
        <v>288</v>
      </c>
      <c r="CC119" s="1">
        <v>0.93</v>
      </c>
      <c r="CD119" s="1">
        <v>96.3</v>
      </c>
      <c r="CN119" s="1">
        <v>358</v>
      </c>
      <c r="CP119" s="1">
        <v>170</v>
      </c>
      <c r="CQ119" s="1">
        <v>180</v>
      </c>
      <c r="CR119" s="1" t="s">
        <v>211</v>
      </c>
      <c r="CS119" s="1" t="s">
        <v>64</v>
      </c>
      <c r="CT119" s="1" t="s">
        <v>64</v>
      </c>
    </row>
    <row r="120" spans="1:98" x14ac:dyDescent="0.25">
      <c r="A120" s="1" t="s">
        <v>615</v>
      </c>
      <c r="B120" s="1" t="s">
        <v>269</v>
      </c>
      <c r="C120" s="1" t="s">
        <v>114</v>
      </c>
      <c r="D120" s="1" t="s">
        <v>256</v>
      </c>
      <c r="E120" s="1" t="s">
        <v>258</v>
      </c>
      <c r="F120" s="1">
        <v>204.43496832000002</v>
      </c>
      <c r="G120" s="1" t="s">
        <v>21</v>
      </c>
      <c r="H120" s="1" t="s">
        <v>254</v>
      </c>
      <c r="I120" s="2">
        <v>42227.784722222219</v>
      </c>
      <c r="O120" s="1">
        <v>93</v>
      </c>
      <c r="P120" s="1">
        <v>91.2</v>
      </c>
      <c r="Q120" s="1" t="s">
        <v>210</v>
      </c>
      <c r="R120" s="1">
        <v>2.1999999999999999E-2</v>
      </c>
      <c r="T120" s="1">
        <v>0.3</v>
      </c>
      <c r="V120" s="1">
        <v>52000</v>
      </c>
      <c r="W120" s="1">
        <v>8400</v>
      </c>
      <c r="Z120" s="1">
        <v>40</v>
      </c>
      <c r="AB120" s="1">
        <v>5</v>
      </c>
      <c r="AD120" s="1" t="s">
        <v>200</v>
      </c>
      <c r="AE120" s="1" t="s">
        <v>96</v>
      </c>
      <c r="AF120" s="1" t="s">
        <v>201</v>
      </c>
      <c r="AG120" s="1" t="s">
        <v>82</v>
      </c>
      <c r="AH120" s="1" t="s">
        <v>202</v>
      </c>
      <c r="AI120" s="1" t="s">
        <v>60</v>
      </c>
      <c r="AJ120" s="1" t="s">
        <v>194</v>
      </c>
      <c r="AK120" s="1" t="s">
        <v>193</v>
      </c>
      <c r="AL120" s="1" t="s">
        <v>203</v>
      </c>
      <c r="AM120" s="1" t="s">
        <v>204</v>
      </c>
      <c r="AN120" s="1">
        <v>1</v>
      </c>
      <c r="AO120" s="1" t="s">
        <v>205</v>
      </c>
      <c r="AP120" s="1" t="s">
        <v>47</v>
      </c>
      <c r="AQ120" s="1" t="s">
        <v>80</v>
      </c>
      <c r="AS120" s="1" t="s">
        <v>153</v>
      </c>
      <c r="AT120" s="1" t="s">
        <v>196</v>
      </c>
      <c r="AU120" s="1">
        <v>1</v>
      </c>
      <c r="AV120" s="1" t="s">
        <v>195</v>
      </c>
      <c r="AX120" s="1">
        <v>53000</v>
      </c>
      <c r="AY120" s="1">
        <v>9800</v>
      </c>
      <c r="BB120" s="1">
        <v>340</v>
      </c>
      <c r="BD120" s="1">
        <v>120</v>
      </c>
      <c r="BF120" s="1" t="s">
        <v>200</v>
      </c>
      <c r="BG120" s="1">
        <v>2</v>
      </c>
      <c r="BH120" s="1">
        <v>100</v>
      </c>
      <c r="BI120" s="1" t="s">
        <v>82</v>
      </c>
      <c r="BJ120" s="1" t="s">
        <v>202</v>
      </c>
      <c r="BK120" s="1">
        <v>3</v>
      </c>
      <c r="BL120" s="1">
        <v>2</v>
      </c>
      <c r="BM120" s="1" t="s">
        <v>193</v>
      </c>
      <c r="BN120" s="1">
        <v>9</v>
      </c>
      <c r="BO120" s="1" t="s">
        <v>204</v>
      </c>
      <c r="BP120" s="1">
        <v>2</v>
      </c>
      <c r="BQ120" s="1" t="s">
        <v>205</v>
      </c>
      <c r="BR120" s="1" t="s">
        <v>47</v>
      </c>
      <c r="BS120" s="1" t="s">
        <v>80</v>
      </c>
      <c r="BU120" s="1" t="s">
        <v>153</v>
      </c>
      <c r="BV120" s="1">
        <v>1</v>
      </c>
      <c r="BW120" s="1">
        <v>10</v>
      </c>
      <c r="BX120" s="1">
        <v>30</v>
      </c>
      <c r="BZ120" s="1">
        <v>284</v>
      </c>
      <c r="CC120" s="1">
        <v>0.77</v>
      </c>
      <c r="CD120" s="1">
        <v>90.4</v>
      </c>
      <c r="CN120" s="1">
        <v>454</v>
      </c>
      <c r="CQ120" s="1">
        <v>170</v>
      </c>
      <c r="CR120" s="1" t="s">
        <v>211</v>
      </c>
      <c r="CS120" s="1" t="s">
        <v>64</v>
      </c>
      <c r="CT120" s="1" t="s">
        <v>64</v>
      </c>
    </row>
    <row r="121" spans="1:98" x14ac:dyDescent="0.25">
      <c r="A121" s="1" t="s">
        <v>616</v>
      </c>
      <c r="B121" s="1" t="s">
        <v>270</v>
      </c>
      <c r="C121" s="1" t="s">
        <v>114</v>
      </c>
      <c r="D121" s="1" t="s">
        <v>256</v>
      </c>
      <c r="E121" s="1" t="s">
        <v>258</v>
      </c>
      <c r="F121" s="1">
        <v>204.43496832000002</v>
      </c>
      <c r="G121" s="1" t="s">
        <v>21</v>
      </c>
      <c r="H121" s="1" t="s">
        <v>254</v>
      </c>
      <c r="I121" s="2">
        <v>42228.59375</v>
      </c>
      <c r="O121" s="1">
        <v>94.6</v>
      </c>
      <c r="P121" s="1">
        <v>103</v>
      </c>
      <c r="Q121" s="1" t="s">
        <v>210</v>
      </c>
      <c r="R121" s="1">
        <v>2.3E-2</v>
      </c>
      <c r="T121" s="1">
        <v>0.28999999999999998</v>
      </c>
      <c r="V121" s="1">
        <v>53000</v>
      </c>
      <c r="W121" s="1">
        <v>8600</v>
      </c>
      <c r="Z121" s="1">
        <v>10</v>
      </c>
      <c r="AB121" s="1">
        <v>6</v>
      </c>
      <c r="AD121" s="1" t="s">
        <v>200</v>
      </c>
      <c r="AE121" s="1" t="s">
        <v>96</v>
      </c>
      <c r="AF121" s="1" t="s">
        <v>201</v>
      </c>
      <c r="AG121" s="1" t="s">
        <v>82</v>
      </c>
      <c r="AH121" s="1" t="s">
        <v>202</v>
      </c>
      <c r="AI121" s="1" t="s">
        <v>60</v>
      </c>
      <c r="AJ121" s="1" t="s">
        <v>194</v>
      </c>
      <c r="AK121" s="1" t="s">
        <v>193</v>
      </c>
      <c r="AL121" s="1" t="s">
        <v>203</v>
      </c>
      <c r="AM121" s="1" t="s">
        <v>204</v>
      </c>
      <c r="AN121" s="1">
        <v>1</v>
      </c>
      <c r="AO121" s="1" t="s">
        <v>205</v>
      </c>
      <c r="AP121" s="1" t="s">
        <v>47</v>
      </c>
      <c r="AQ121" s="1" t="s">
        <v>80</v>
      </c>
      <c r="AS121" s="1" t="s">
        <v>153</v>
      </c>
      <c r="AT121" s="1" t="s">
        <v>196</v>
      </c>
      <c r="AU121" s="1">
        <v>1</v>
      </c>
      <c r="AV121" s="1" t="s">
        <v>195</v>
      </c>
      <c r="AX121" s="1">
        <v>60000</v>
      </c>
      <c r="AY121" s="1">
        <v>13000</v>
      </c>
      <c r="BB121" s="1">
        <v>150</v>
      </c>
      <c r="BD121" s="1">
        <v>340</v>
      </c>
      <c r="BF121" s="1" t="s">
        <v>200</v>
      </c>
      <c r="BG121" s="1">
        <v>3</v>
      </c>
      <c r="BH121" s="1">
        <v>300</v>
      </c>
      <c r="BI121" s="1">
        <v>1</v>
      </c>
      <c r="BJ121" s="1" t="s">
        <v>202</v>
      </c>
      <c r="BK121" s="1">
        <v>9</v>
      </c>
      <c r="BL121" s="1">
        <v>6</v>
      </c>
      <c r="BM121" s="1">
        <v>20</v>
      </c>
      <c r="BN121" s="1">
        <v>19</v>
      </c>
      <c r="BO121" s="1" t="s">
        <v>204</v>
      </c>
      <c r="BP121" s="1">
        <v>1</v>
      </c>
      <c r="BQ121" s="1" t="s">
        <v>205</v>
      </c>
      <c r="BR121" s="1" t="s">
        <v>47</v>
      </c>
      <c r="BS121" s="1" t="s">
        <v>80</v>
      </c>
      <c r="BU121" s="1" t="s">
        <v>153</v>
      </c>
      <c r="BV121" s="1">
        <v>2</v>
      </c>
      <c r="BW121" s="1">
        <v>30</v>
      </c>
      <c r="BX121" s="1">
        <v>50</v>
      </c>
      <c r="BZ121" s="1">
        <v>314</v>
      </c>
      <c r="CC121" s="1" t="s">
        <v>18</v>
      </c>
      <c r="CD121" s="1">
        <v>103</v>
      </c>
      <c r="CH121" s="1">
        <v>0.21</v>
      </c>
      <c r="CN121" s="1">
        <v>760</v>
      </c>
      <c r="CP121" s="1">
        <v>170</v>
      </c>
      <c r="CQ121" s="1">
        <v>200</v>
      </c>
      <c r="CR121" s="1" t="s">
        <v>211</v>
      </c>
      <c r="CS121" s="1" t="s">
        <v>64</v>
      </c>
      <c r="CT121" s="1" t="s">
        <v>64</v>
      </c>
    </row>
    <row r="122" spans="1:98" x14ac:dyDescent="0.25">
      <c r="A122" s="1" t="s">
        <v>528</v>
      </c>
      <c r="B122" s="1" t="s">
        <v>260</v>
      </c>
      <c r="C122" s="1" t="s">
        <v>114</v>
      </c>
      <c r="D122" s="1" t="s">
        <v>256</v>
      </c>
      <c r="E122" s="1" t="s">
        <v>258</v>
      </c>
      <c r="F122" s="1">
        <v>204.43496832000002</v>
      </c>
      <c r="G122" s="1" t="s">
        <v>21</v>
      </c>
      <c r="H122" s="1" t="s">
        <v>254</v>
      </c>
      <c r="I122" s="2">
        <v>42224.572916666664</v>
      </c>
      <c r="O122" s="1">
        <v>98</v>
      </c>
      <c r="P122" s="1">
        <v>87.6</v>
      </c>
      <c r="Q122" s="1" t="s">
        <v>210</v>
      </c>
      <c r="R122" s="1">
        <v>0.02</v>
      </c>
      <c r="T122" s="1">
        <v>0.3</v>
      </c>
      <c r="V122" s="1">
        <v>50000</v>
      </c>
      <c r="W122" s="1">
        <v>7400</v>
      </c>
      <c r="Z122" s="1">
        <v>260</v>
      </c>
      <c r="AB122" s="1">
        <v>9</v>
      </c>
      <c r="AD122" s="1" t="s">
        <v>200</v>
      </c>
      <c r="AE122" s="1" t="s">
        <v>96</v>
      </c>
      <c r="AF122" s="1" t="s">
        <v>201</v>
      </c>
      <c r="AG122" s="1" t="s">
        <v>82</v>
      </c>
      <c r="AH122" s="1" t="s">
        <v>202</v>
      </c>
      <c r="AI122" s="1" t="s">
        <v>60</v>
      </c>
      <c r="AJ122" s="1" t="s">
        <v>194</v>
      </c>
      <c r="AK122" s="1" t="s">
        <v>193</v>
      </c>
      <c r="AL122" s="1">
        <v>1</v>
      </c>
      <c r="AM122" s="1" t="s">
        <v>204</v>
      </c>
      <c r="AN122" s="1">
        <v>2</v>
      </c>
      <c r="AO122" s="1" t="s">
        <v>205</v>
      </c>
      <c r="AP122" s="1" t="s">
        <v>47</v>
      </c>
      <c r="AQ122" s="1" t="s">
        <v>80</v>
      </c>
      <c r="AS122" s="1" t="s">
        <v>153</v>
      </c>
      <c r="AT122" s="1" t="s">
        <v>196</v>
      </c>
      <c r="AU122" s="1" t="s">
        <v>202</v>
      </c>
      <c r="AV122" s="1" t="s">
        <v>195</v>
      </c>
      <c r="AX122" s="1">
        <v>67000</v>
      </c>
      <c r="AY122" s="1">
        <v>14000</v>
      </c>
      <c r="BB122" s="1">
        <v>12250</v>
      </c>
      <c r="BD122" s="1">
        <v>810</v>
      </c>
      <c r="BF122" s="1" t="s">
        <v>200</v>
      </c>
      <c r="BG122" s="1">
        <v>13</v>
      </c>
      <c r="BH122" s="1">
        <v>600</v>
      </c>
      <c r="BI122" s="1">
        <v>2</v>
      </c>
      <c r="BJ122" s="1" t="s">
        <v>202</v>
      </c>
      <c r="BK122" s="1">
        <v>13</v>
      </c>
      <c r="BL122" s="1">
        <v>10</v>
      </c>
      <c r="BM122" s="1">
        <v>60</v>
      </c>
      <c r="BN122" s="1">
        <v>310</v>
      </c>
      <c r="BO122" s="1" t="s">
        <v>204</v>
      </c>
      <c r="BP122" s="1">
        <v>4</v>
      </c>
      <c r="BQ122" s="1" t="s">
        <v>205</v>
      </c>
      <c r="BR122" s="1" t="s">
        <v>47</v>
      </c>
      <c r="BS122" s="1">
        <v>2</v>
      </c>
      <c r="BU122" s="1" t="s">
        <v>153</v>
      </c>
      <c r="BV122" s="1">
        <v>2</v>
      </c>
      <c r="BW122" s="1">
        <v>46</v>
      </c>
      <c r="BX122" s="1">
        <v>180</v>
      </c>
      <c r="BZ122" s="1">
        <v>302</v>
      </c>
      <c r="CC122" s="1" t="s">
        <v>18</v>
      </c>
      <c r="CD122" s="1">
        <v>87.6</v>
      </c>
      <c r="CN122" s="1">
        <v>1770</v>
      </c>
      <c r="CP122" s="1">
        <v>160</v>
      </c>
      <c r="CQ122" s="1">
        <v>230</v>
      </c>
      <c r="CR122" s="1" t="s">
        <v>211</v>
      </c>
      <c r="CS122" s="1" t="s">
        <v>64</v>
      </c>
      <c r="CT122" s="1" t="s">
        <v>64</v>
      </c>
    </row>
    <row r="123" spans="1:98" x14ac:dyDescent="0.25">
      <c r="A123" s="1" t="s">
        <v>623</v>
      </c>
      <c r="B123" s="1" t="s">
        <v>278</v>
      </c>
      <c r="C123" s="1" t="s">
        <v>255</v>
      </c>
      <c r="D123" s="1">
        <v>0</v>
      </c>
      <c r="E123" s="1" t="s">
        <v>277</v>
      </c>
      <c r="F123" s="1">
        <v>227.62561536000001</v>
      </c>
      <c r="G123" s="1" t="s">
        <v>21</v>
      </c>
      <c r="H123" s="1" t="s">
        <v>254</v>
      </c>
      <c r="I123" s="2">
        <v>42241.552083333336</v>
      </c>
      <c r="O123" s="1">
        <v>92</v>
      </c>
      <c r="P123" s="1">
        <v>110</v>
      </c>
      <c r="Q123" s="1">
        <v>8.6999999999999993</v>
      </c>
      <c r="T123" s="1" t="s">
        <v>87</v>
      </c>
      <c r="V123" s="1">
        <v>46000</v>
      </c>
      <c r="W123" s="1">
        <v>7700</v>
      </c>
      <c r="X123" s="1">
        <v>27000</v>
      </c>
      <c r="Y123" s="1">
        <v>2500</v>
      </c>
      <c r="Z123" s="1" t="s">
        <v>111</v>
      </c>
      <c r="AA123" s="1" t="s">
        <v>24</v>
      </c>
      <c r="AB123" s="1" t="s">
        <v>184</v>
      </c>
      <c r="AD123" s="1" t="s">
        <v>54</v>
      </c>
      <c r="AE123" s="1" t="s">
        <v>192</v>
      </c>
      <c r="AF123" s="1">
        <v>72</v>
      </c>
      <c r="AG123" s="1" t="s">
        <v>54</v>
      </c>
      <c r="AH123" s="1" t="s">
        <v>184</v>
      </c>
      <c r="AI123" s="1" t="s">
        <v>42</v>
      </c>
      <c r="AJ123" s="1" t="s">
        <v>48</v>
      </c>
      <c r="AK123" s="1" t="s">
        <v>72</v>
      </c>
      <c r="AL123" s="1" t="s">
        <v>123</v>
      </c>
      <c r="AM123" s="1" t="s">
        <v>54</v>
      </c>
      <c r="AN123" s="1" t="s">
        <v>184</v>
      </c>
      <c r="AO123" s="1" t="s">
        <v>206</v>
      </c>
      <c r="AP123" s="1" t="s">
        <v>17</v>
      </c>
      <c r="AQ123" s="1" t="s">
        <v>192</v>
      </c>
      <c r="AS123" s="1" t="s">
        <v>54</v>
      </c>
      <c r="AT123" s="1">
        <v>1.4</v>
      </c>
      <c r="AU123" s="1" t="s">
        <v>48</v>
      </c>
      <c r="AV123" s="1" t="s">
        <v>189</v>
      </c>
      <c r="AX123" s="1">
        <v>49000</v>
      </c>
      <c r="AY123" s="1">
        <v>8200</v>
      </c>
      <c r="AZ123" s="1">
        <v>27000</v>
      </c>
      <c r="BA123" s="1">
        <v>3000</v>
      </c>
      <c r="BB123" s="1">
        <v>3900</v>
      </c>
      <c r="BC123" s="1">
        <v>3200</v>
      </c>
      <c r="BF123" s="1" t="s">
        <v>54</v>
      </c>
      <c r="BG123" s="1" t="s">
        <v>192</v>
      </c>
      <c r="BH123" s="1">
        <v>120</v>
      </c>
      <c r="BI123" s="1" t="s">
        <v>54</v>
      </c>
      <c r="BJ123" s="1" t="s">
        <v>184</v>
      </c>
      <c r="BK123" s="1" t="s">
        <v>42</v>
      </c>
      <c r="BL123" s="1" t="s">
        <v>48</v>
      </c>
      <c r="BM123" s="1" t="s">
        <v>72</v>
      </c>
      <c r="BN123" s="1" t="s">
        <v>123</v>
      </c>
      <c r="BO123" s="1" t="s">
        <v>280</v>
      </c>
      <c r="BP123" s="1" t="s">
        <v>184</v>
      </c>
      <c r="BQ123" s="1" t="s">
        <v>206</v>
      </c>
      <c r="BR123" s="1" t="s">
        <v>17</v>
      </c>
      <c r="BS123" s="1" t="s">
        <v>192</v>
      </c>
      <c r="BU123" s="1" t="s">
        <v>54</v>
      </c>
      <c r="BV123" s="1">
        <v>1.3</v>
      </c>
      <c r="BW123" s="1" t="s">
        <v>48</v>
      </c>
      <c r="BX123" s="1" t="s">
        <v>189</v>
      </c>
      <c r="CC123" s="1" t="s">
        <v>279</v>
      </c>
      <c r="CD123" s="1">
        <v>110</v>
      </c>
      <c r="CM123" s="1" t="s">
        <v>279</v>
      </c>
      <c r="CN123" s="1">
        <v>120</v>
      </c>
      <c r="CQ123" s="1">
        <v>150</v>
      </c>
      <c r="CR123" s="1" t="s">
        <v>204</v>
      </c>
      <c r="CS123" s="1" t="s">
        <v>176</v>
      </c>
      <c r="CT123" s="1" t="s">
        <v>176</v>
      </c>
    </row>
    <row r="124" spans="1:98" x14ac:dyDescent="0.25">
      <c r="A124" s="1" t="s">
        <v>624</v>
      </c>
      <c r="B124" s="1" t="s">
        <v>281</v>
      </c>
      <c r="C124" s="1" t="s">
        <v>255</v>
      </c>
      <c r="D124" s="1">
        <v>0</v>
      </c>
      <c r="E124" s="1" t="s">
        <v>282</v>
      </c>
      <c r="F124" s="1">
        <v>272.47803264000004</v>
      </c>
      <c r="G124" s="1" t="s">
        <v>21</v>
      </c>
      <c r="H124" s="1" t="s">
        <v>254</v>
      </c>
      <c r="I124" s="2">
        <v>42241.430555555555</v>
      </c>
      <c r="O124" s="1">
        <v>98</v>
      </c>
      <c r="P124" s="1">
        <v>110</v>
      </c>
      <c r="Q124" s="1">
        <v>9.4</v>
      </c>
      <c r="T124" s="1" t="s">
        <v>87</v>
      </c>
      <c r="V124" s="1">
        <v>51000</v>
      </c>
      <c r="W124" s="1">
        <v>8900</v>
      </c>
      <c r="X124" s="1">
        <v>30000</v>
      </c>
      <c r="Y124" s="1">
        <v>2600</v>
      </c>
      <c r="Z124" s="1">
        <v>140</v>
      </c>
      <c r="AA124" s="1" t="s">
        <v>24</v>
      </c>
      <c r="AB124" s="1" t="s">
        <v>184</v>
      </c>
      <c r="AD124" s="1" t="s">
        <v>54</v>
      </c>
      <c r="AE124" s="1" t="s">
        <v>192</v>
      </c>
      <c r="AF124" s="1">
        <v>69</v>
      </c>
      <c r="AG124" s="1" t="s">
        <v>54</v>
      </c>
      <c r="AH124" s="1" t="s">
        <v>184</v>
      </c>
      <c r="AI124" s="1" t="s">
        <v>42</v>
      </c>
      <c r="AJ124" s="1" t="s">
        <v>48</v>
      </c>
      <c r="AK124" s="1" t="s">
        <v>72</v>
      </c>
      <c r="AL124" s="1" t="s">
        <v>123</v>
      </c>
      <c r="AM124" s="1">
        <v>0.53</v>
      </c>
      <c r="AN124" s="1" t="s">
        <v>184</v>
      </c>
      <c r="AO124" s="1" t="s">
        <v>206</v>
      </c>
      <c r="AP124" s="1" t="s">
        <v>17</v>
      </c>
      <c r="AQ124" s="1" t="s">
        <v>192</v>
      </c>
      <c r="AS124" s="1" t="s">
        <v>54</v>
      </c>
      <c r="AT124" s="1">
        <v>1.6</v>
      </c>
      <c r="AU124" s="1" t="s">
        <v>48</v>
      </c>
      <c r="AV124" s="1" t="s">
        <v>189</v>
      </c>
      <c r="AX124" s="1">
        <v>51000</v>
      </c>
      <c r="AY124" s="1">
        <v>8900</v>
      </c>
      <c r="AZ124" s="1">
        <v>29000</v>
      </c>
      <c r="BA124" s="1">
        <v>2800</v>
      </c>
      <c r="BB124" s="1">
        <v>2200</v>
      </c>
      <c r="BC124" s="1">
        <v>1800</v>
      </c>
      <c r="BF124" s="1" t="s">
        <v>54</v>
      </c>
      <c r="BG124" s="1" t="s">
        <v>192</v>
      </c>
      <c r="BH124" s="1">
        <v>97</v>
      </c>
      <c r="BI124" s="1" t="s">
        <v>54</v>
      </c>
      <c r="BJ124" s="1" t="s">
        <v>184</v>
      </c>
      <c r="BK124" s="1" t="s">
        <v>42</v>
      </c>
      <c r="BL124" s="1" t="s">
        <v>48</v>
      </c>
      <c r="BM124" s="1" t="s">
        <v>72</v>
      </c>
      <c r="BN124" s="1" t="s">
        <v>123</v>
      </c>
      <c r="BO124" s="1">
        <v>2E-3</v>
      </c>
      <c r="BP124" s="1" t="s">
        <v>184</v>
      </c>
      <c r="BQ124" s="1" t="s">
        <v>206</v>
      </c>
      <c r="BR124" s="1" t="s">
        <v>17</v>
      </c>
      <c r="BS124" s="1" t="s">
        <v>192</v>
      </c>
      <c r="BU124" s="1" t="s">
        <v>54</v>
      </c>
      <c r="BV124" s="1">
        <v>1.6</v>
      </c>
      <c r="BW124" s="1" t="s">
        <v>48</v>
      </c>
      <c r="BX124" s="1" t="s">
        <v>189</v>
      </c>
      <c r="CC124" s="1" t="s">
        <v>279</v>
      </c>
      <c r="CD124" s="1">
        <v>110</v>
      </c>
      <c r="CM124" s="1" t="s">
        <v>279</v>
      </c>
      <c r="CN124" s="1">
        <v>80</v>
      </c>
      <c r="CQ124" s="1">
        <v>160</v>
      </c>
      <c r="CR124" s="1" t="s">
        <v>204</v>
      </c>
      <c r="CS124" s="1">
        <v>88</v>
      </c>
      <c r="CT124" s="1" t="s">
        <v>176</v>
      </c>
    </row>
    <row r="125" spans="1:98" x14ac:dyDescent="0.25">
      <c r="A125" s="1" t="s">
        <v>625</v>
      </c>
      <c r="B125" s="1" t="s">
        <v>283</v>
      </c>
      <c r="C125" s="1" t="s">
        <v>255</v>
      </c>
      <c r="D125" s="1">
        <v>0</v>
      </c>
      <c r="E125" s="1" t="s">
        <v>284</v>
      </c>
      <c r="F125" s="1">
        <v>295.82961408</v>
      </c>
      <c r="G125" s="1" t="s">
        <v>21</v>
      </c>
      <c r="H125" s="1" t="s">
        <v>254</v>
      </c>
      <c r="I125" s="2">
        <v>42228.59375</v>
      </c>
      <c r="O125" s="1">
        <v>100</v>
      </c>
      <c r="P125" s="1">
        <v>100</v>
      </c>
      <c r="Q125" s="1">
        <v>10</v>
      </c>
      <c r="T125" s="1">
        <v>0.31</v>
      </c>
      <c r="V125" s="1">
        <v>51000</v>
      </c>
      <c r="W125" s="1">
        <v>7200</v>
      </c>
      <c r="X125" s="1">
        <v>28000</v>
      </c>
      <c r="Y125" s="1">
        <v>2800</v>
      </c>
      <c r="Z125" s="1">
        <v>7.8</v>
      </c>
      <c r="AD125" s="1" t="s">
        <v>54</v>
      </c>
      <c r="AE125" s="1">
        <v>0.95</v>
      </c>
      <c r="AH125" s="1" t="s">
        <v>184</v>
      </c>
      <c r="AI125" s="1" t="s">
        <v>42</v>
      </c>
      <c r="AJ125" s="1">
        <v>0.54</v>
      </c>
      <c r="AK125" s="1">
        <v>1.7</v>
      </c>
      <c r="AL125" s="1" t="s">
        <v>123</v>
      </c>
      <c r="AM125" s="1">
        <v>1.9</v>
      </c>
      <c r="AN125" s="1">
        <v>4.5</v>
      </c>
      <c r="AO125" s="1" t="s">
        <v>206</v>
      </c>
      <c r="AQ125" s="1" t="s">
        <v>192</v>
      </c>
      <c r="AS125" s="1" t="s">
        <v>54</v>
      </c>
      <c r="AU125" s="1">
        <v>2.7</v>
      </c>
      <c r="AV125" s="1" t="s">
        <v>189</v>
      </c>
      <c r="BF125" s="1" t="s">
        <v>54</v>
      </c>
      <c r="BG125" s="1">
        <v>10</v>
      </c>
      <c r="BH125" s="1">
        <v>520</v>
      </c>
      <c r="BI125" s="1">
        <v>2.6</v>
      </c>
      <c r="BJ125" s="1" t="s">
        <v>184</v>
      </c>
      <c r="BK125" s="1">
        <v>27</v>
      </c>
      <c r="BM125" s="1">
        <v>37</v>
      </c>
      <c r="BN125" s="1">
        <v>31</v>
      </c>
      <c r="BO125" s="1">
        <v>5.0999999999999997E-2</v>
      </c>
      <c r="BQ125" s="1">
        <v>18</v>
      </c>
      <c r="BR125" s="1">
        <v>2.2000000000000002</v>
      </c>
      <c r="BS125" s="1" t="s">
        <v>192</v>
      </c>
      <c r="BU125" s="1">
        <v>0.55000000000000004</v>
      </c>
      <c r="BV125" s="1">
        <v>5.5</v>
      </c>
      <c r="BX125" s="1">
        <v>110</v>
      </c>
      <c r="CC125" s="1" t="s">
        <v>279</v>
      </c>
      <c r="CD125" s="1">
        <v>100</v>
      </c>
      <c r="CM125" s="1" t="s">
        <v>279</v>
      </c>
      <c r="CN125" s="1">
        <v>1200</v>
      </c>
      <c r="CQ125" s="1">
        <v>160</v>
      </c>
      <c r="CR125" s="1" t="s">
        <v>204</v>
      </c>
      <c r="CS125" s="1">
        <v>45</v>
      </c>
      <c r="CT125" s="1">
        <v>84</v>
      </c>
    </row>
    <row r="126" spans="1:98" x14ac:dyDescent="0.25">
      <c r="A126" s="1" t="s">
        <v>626</v>
      </c>
      <c r="B126" s="1" t="s">
        <v>286</v>
      </c>
      <c r="C126" s="1" t="s">
        <v>255</v>
      </c>
      <c r="D126" s="1">
        <v>0</v>
      </c>
      <c r="E126" s="1" t="s">
        <v>284</v>
      </c>
      <c r="F126" s="1">
        <v>295.82961408</v>
      </c>
      <c r="G126" s="1" t="s">
        <v>21</v>
      </c>
      <c r="H126" s="1" t="s">
        <v>254</v>
      </c>
      <c r="I126" s="2">
        <v>42242.40625</v>
      </c>
      <c r="O126" s="1">
        <v>110</v>
      </c>
      <c r="P126" s="1">
        <v>100</v>
      </c>
      <c r="Q126" s="1">
        <v>9.6</v>
      </c>
      <c r="T126" s="1" t="s">
        <v>87</v>
      </c>
      <c r="V126" s="1">
        <v>50000</v>
      </c>
      <c r="W126" s="1">
        <v>8300</v>
      </c>
      <c r="X126" s="1">
        <v>30000</v>
      </c>
      <c r="Y126" s="1">
        <v>2300</v>
      </c>
      <c r="Z126" s="1" t="s">
        <v>111</v>
      </c>
      <c r="AA126" s="1" t="s">
        <v>24</v>
      </c>
      <c r="AB126" s="1" t="s">
        <v>184</v>
      </c>
      <c r="AD126" s="1" t="s">
        <v>54</v>
      </c>
      <c r="AE126" s="1" t="s">
        <v>192</v>
      </c>
      <c r="AF126" s="1">
        <v>66</v>
      </c>
      <c r="AG126" s="1" t="s">
        <v>54</v>
      </c>
      <c r="AH126" s="1" t="s">
        <v>184</v>
      </c>
      <c r="AI126" s="1" t="s">
        <v>42</v>
      </c>
      <c r="AJ126" s="1" t="s">
        <v>48</v>
      </c>
      <c r="AK126" s="1" t="s">
        <v>72</v>
      </c>
      <c r="AL126" s="1" t="s">
        <v>123</v>
      </c>
      <c r="AM126" s="1" t="s">
        <v>54</v>
      </c>
      <c r="AN126" s="1" t="s">
        <v>184</v>
      </c>
      <c r="AO126" s="1" t="s">
        <v>206</v>
      </c>
      <c r="AP126" s="1" t="s">
        <v>17</v>
      </c>
      <c r="AQ126" s="1" t="s">
        <v>192</v>
      </c>
      <c r="AS126" s="1" t="s">
        <v>54</v>
      </c>
      <c r="AT126" s="1">
        <v>1.4</v>
      </c>
      <c r="AU126" s="1" t="s">
        <v>48</v>
      </c>
      <c r="AV126" s="1" t="s">
        <v>189</v>
      </c>
      <c r="AX126" s="1">
        <v>51000</v>
      </c>
      <c r="AY126" s="1">
        <v>9000</v>
      </c>
      <c r="AZ126" s="1">
        <v>30000</v>
      </c>
      <c r="BA126" s="1">
        <v>3000</v>
      </c>
      <c r="BB126" s="1">
        <v>2900</v>
      </c>
      <c r="BC126" s="1">
        <v>2300</v>
      </c>
      <c r="BF126" s="1" t="s">
        <v>54</v>
      </c>
      <c r="BG126" s="1" t="s">
        <v>192</v>
      </c>
      <c r="BH126" s="1">
        <v>96</v>
      </c>
      <c r="BI126" s="1" t="s">
        <v>54</v>
      </c>
      <c r="BJ126" s="1" t="s">
        <v>184</v>
      </c>
      <c r="BK126" s="1" t="s">
        <v>42</v>
      </c>
      <c r="BL126" s="1" t="s">
        <v>48</v>
      </c>
      <c r="BM126" s="1" t="s">
        <v>72</v>
      </c>
      <c r="BN126" s="1" t="s">
        <v>123</v>
      </c>
      <c r="BO126" s="1">
        <v>3.5999999999999999E-3</v>
      </c>
      <c r="BP126" s="1" t="s">
        <v>184</v>
      </c>
      <c r="BQ126" s="1" t="s">
        <v>206</v>
      </c>
      <c r="BR126" s="1" t="s">
        <v>17</v>
      </c>
      <c r="BS126" s="1" t="s">
        <v>192</v>
      </c>
      <c r="BU126" s="1" t="s">
        <v>54</v>
      </c>
      <c r="BV126" s="1">
        <v>1.6</v>
      </c>
      <c r="BW126" s="1" t="s">
        <v>48</v>
      </c>
      <c r="BX126" s="1" t="s">
        <v>189</v>
      </c>
      <c r="CC126" s="1" t="s">
        <v>279</v>
      </c>
      <c r="CD126" s="1">
        <v>100</v>
      </c>
      <c r="CM126" s="1" t="s">
        <v>279</v>
      </c>
      <c r="CN126" s="1">
        <v>63</v>
      </c>
      <c r="CQ126" s="1">
        <v>160</v>
      </c>
      <c r="CR126" s="1" t="s">
        <v>204</v>
      </c>
      <c r="CS126" s="1" t="s">
        <v>176</v>
      </c>
      <c r="CT126" s="1">
        <v>54</v>
      </c>
    </row>
    <row r="127" spans="1:98" x14ac:dyDescent="0.25">
      <c r="A127" s="1" t="s">
        <v>403</v>
      </c>
      <c r="B127" s="1">
        <v>201602397</v>
      </c>
      <c r="C127" s="1" t="s">
        <v>287</v>
      </c>
      <c r="D127" s="1" t="s">
        <v>306</v>
      </c>
      <c r="E127" s="1">
        <v>4954000</v>
      </c>
      <c r="F127" s="1">
        <v>298.74252672</v>
      </c>
      <c r="G127" s="1" t="s">
        <v>21</v>
      </c>
      <c r="H127" s="1" t="s">
        <v>254</v>
      </c>
      <c r="I127" s="2">
        <v>42534.520833333336</v>
      </c>
      <c r="K127" s="1">
        <v>7.1615000000000002</v>
      </c>
      <c r="L127" s="1">
        <v>249</v>
      </c>
      <c r="O127" s="1">
        <v>47</v>
      </c>
      <c r="P127" s="1">
        <v>69</v>
      </c>
      <c r="Q127" s="1">
        <v>3.67</v>
      </c>
      <c r="V127" s="1">
        <v>31400</v>
      </c>
      <c r="W127" s="1">
        <v>4980</v>
      </c>
      <c r="X127" s="1">
        <v>11700</v>
      </c>
      <c r="Y127" s="1">
        <v>1630</v>
      </c>
      <c r="Z127" s="1">
        <v>63.417999999999999</v>
      </c>
      <c r="AA127" s="1">
        <v>77.5</v>
      </c>
      <c r="AB127" s="1">
        <v>8.32</v>
      </c>
      <c r="AD127" s="1" t="s">
        <v>123</v>
      </c>
      <c r="AE127" s="1" t="s">
        <v>46</v>
      </c>
      <c r="AF127" s="1" t="s">
        <v>85</v>
      </c>
      <c r="AG127" s="1" t="s">
        <v>46</v>
      </c>
      <c r="AH127" s="1" t="s">
        <v>17</v>
      </c>
      <c r="AI127" s="1" t="s">
        <v>23</v>
      </c>
      <c r="AJ127" s="1" t="s">
        <v>86</v>
      </c>
      <c r="AK127" s="1">
        <v>1.41</v>
      </c>
      <c r="AL127" s="1">
        <v>0.58199999999999996</v>
      </c>
      <c r="AM127" s="1" t="s">
        <v>54</v>
      </c>
      <c r="AN127" s="1" t="s">
        <v>46</v>
      </c>
      <c r="AO127" s="1" t="s">
        <v>14</v>
      </c>
      <c r="AP127" s="1" t="s">
        <v>46</v>
      </c>
      <c r="AQ127" s="1" t="s">
        <v>42</v>
      </c>
      <c r="AR127" s="1">
        <v>273.91000000000003</v>
      </c>
      <c r="AS127" s="1" t="s">
        <v>17</v>
      </c>
      <c r="AU127" s="1" t="s">
        <v>86</v>
      </c>
      <c r="AV127" s="1" t="s">
        <v>24</v>
      </c>
      <c r="AX127" s="1">
        <v>33400</v>
      </c>
      <c r="AY127" s="1">
        <v>5820</v>
      </c>
      <c r="AZ127" s="1">
        <v>11500</v>
      </c>
      <c r="BA127" s="1">
        <v>2680</v>
      </c>
      <c r="BB127" s="1">
        <v>2578.4</v>
      </c>
      <c r="BC127" s="1">
        <v>3840</v>
      </c>
      <c r="BD127" s="1">
        <v>205.61</v>
      </c>
      <c r="BF127" s="1" t="s">
        <v>123</v>
      </c>
      <c r="BG127" s="1">
        <v>1.722</v>
      </c>
      <c r="BH127" s="1">
        <v>127.56</v>
      </c>
      <c r="BI127" s="1" t="s">
        <v>46</v>
      </c>
      <c r="BJ127" s="1">
        <v>0.17599999999999999</v>
      </c>
      <c r="BK127" s="1" t="s">
        <v>23</v>
      </c>
      <c r="BL127" s="1" t="s">
        <v>86</v>
      </c>
      <c r="BM127" s="1">
        <v>8.3049999999999997</v>
      </c>
      <c r="BN127" s="1">
        <v>15.178000000000001</v>
      </c>
      <c r="BO127" s="1" t="s">
        <v>54</v>
      </c>
      <c r="BP127" s="1" t="s">
        <v>46</v>
      </c>
      <c r="BQ127" s="1" t="s">
        <v>14</v>
      </c>
      <c r="BR127" s="1" t="s">
        <v>46</v>
      </c>
      <c r="BS127" s="1" t="s">
        <v>42</v>
      </c>
      <c r="BT127" s="1">
        <v>294.75</v>
      </c>
      <c r="BU127" s="1">
        <v>0.10199999999999999</v>
      </c>
      <c r="BW127" s="1" t="s">
        <v>86</v>
      </c>
      <c r="BX127" s="1">
        <v>49.139000000000003</v>
      </c>
      <c r="BZ127" s="1">
        <v>152</v>
      </c>
      <c r="CC127" s="1" t="s">
        <v>18</v>
      </c>
      <c r="CD127" s="1">
        <v>84</v>
      </c>
      <c r="CE127" s="1">
        <v>45</v>
      </c>
      <c r="CH127" s="1">
        <v>0.13800000000000001</v>
      </c>
      <c r="CM127" s="1" t="s">
        <v>18</v>
      </c>
      <c r="CN127" s="1">
        <v>214.7</v>
      </c>
      <c r="CO127" s="1" t="s">
        <v>285</v>
      </c>
      <c r="CQ127" s="1">
        <v>98.8</v>
      </c>
    </row>
    <row r="128" spans="1:98" x14ac:dyDescent="0.25">
      <c r="A128" s="1" t="s">
        <v>424</v>
      </c>
      <c r="B128" s="1">
        <v>201602472</v>
      </c>
      <c r="C128" s="1" t="s">
        <v>287</v>
      </c>
      <c r="D128" s="1" t="s">
        <v>307</v>
      </c>
      <c r="E128" s="1">
        <v>4954000</v>
      </c>
      <c r="F128" s="1">
        <v>298.74252672</v>
      </c>
      <c r="G128" s="1" t="s">
        <v>21</v>
      </c>
      <c r="H128" s="1" t="s">
        <v>254</v>
      </c>
      <c r="I128" s="2">
        <v>42539.645833333336</v>
      </c>
      <c r="K128" s="1">
        <v>7.4195000000000002</v>
      </c>
      <c r="L128" s="1">
        <v>253</v>
      </c>
      <c r="O128" s="1">
        <v>47.1</v>
      </c>
      <c r="P128" s="1">
        <v>72</v>
      </c>
      <c r="Q128" s="1">
        <v>4.4000000000000004</v>
      </c>
      <c r="V128" s="1">
        <v>32100</v>
      </c>
      <c r="W128" s="1">
        <v>5050</v>
      </c>
      <c r="X128" s="1">
        <v>12100</v>
      </c>
      <c r="Y128" s="1">
        <v>1610</v>
      </c>
      <c r="Z128" s="1">
        <v>49.911999999999999</v>
      </c>
      <c r="AA128" s="1">
        <v>57.3</v>
      </c>
      <c r="AB128" s="1" t="s">
        <v>14</v>
      </c>
      <c r="AD128" s="1" t="s">
        <v>123</v>
      </c>
      <c r="AE128" s="1" t="s">
        <v>46</v>
      </c>
      <c r="AF128" s="1">
        <v>123.37</v>
      </c>
      <c r="AG128" s="1" t="s">
        <v>46</v>
      </c>
      <c r="AH128" s="1" t="s">
        <v>17</v>
      </c>
      <c r="AI128" s="1" t="s">
        <v>23</v>
      </c>
      <c r="AJ128" s="1" t="s">
        <v>86</v>
      </c>
      <c r="AK128" s="1">
        <v>1.294</v>
      </c>
      <c r="AL128" s="1">
        <v>0.48099999999999998</v>
      </c>
      <c r="AM128" s="1" t="s">
        <v>54</v>
      </c>
      <c r="AN128" s="1" t="s">
        <v>46</v>
      </c>
      <c r="AO128" s="1" t="s">
        <v>14</v>
      </c>
      <c r="AP128" s="1" t="s">
        <v>46</v>
      </c>
      <c r="AQ128" s="1" t="s">
        <v>42</v>
      </c>
      <c r="AR128" s="1">
        <v>292.42</v>
      </c>
      <c r="AS128" s="1" t="s">
        <v>17</v>
      </c>
      <c r="AU128" s="1" t="s">
        <v>86</v>
      </c>
      <c r="AV128" s="1">
        <v>16.108000000000001</v>
      </c>
      <c r="AX128" s="1">
        <v>32800</v>
      </c>
      <c r="AY128" s="1">
        <v>5410</v>
      </c>
      <c r="AZ128" s="1">
        <v>11400</v>
      </c>
      <c r="BA128" s="1">
        <v>1980</v>
      </c>
      <c r="BB128" s="1">
        <v>2251.3000000000002</v>
      </c>
      <c r="BC128" s="1">
        <v>2490</v>
      </c>
      <c r="BD128" s="1">
        <v>154.11000000000001</v>
      </c>
      <c r="BF128" s="1" t="s">
        <v>123</v>
      </c>
      <c r="BG128" s="1">
        <v>1.4</v>
      </c>
      <c r="BH128" s="1">
        <v>147.82</v>
      </c>
      <c r="BI128" s="1" t="s">
        <v>46</v>
      </c>
      <c r="BJ128" s="1">
        <v>0.13300000000000001</v>
      </c>
      <c r="BK128" s="1" t="s">
        <v>23</v>
      </c>
      <c r="BL128" s="1" t="s">
        <v>86</v>
      </c>
      <c r="BM128" s="1">
        <v>4.91</v>
      </c>
      <c r="BN128" s="1">
        <v>9.8759999999999994</v>
      </c>
      <c r="BO128" s="1" t="s">
        <v>54</v>
      </c>
      <c r="BP128" s="1">
        <v>1.0389999999999999</v>
      </c>
      <c r="BQ128" s="1" t="s">
        <v>14</v>
      </c>
      <c r="BR128" s="1" t="s">
        <v>46</v>
      </c>
      <c r="BS128" s="1" t="s">
        <v>42</v>
      </c>
      <c r="BT128" s="1">
        <v>291.58</v>
      </c>
      <c r="BU128" s="1" t="s">
        <v>17</v>
      </c>
      <c r="BW128" s="1" t="s">
        <v>86</v>
      </c>
      <c r="BX128" s="1">
        <v>28.89</v>
      </c>
      <c r="BZ128" s="1">
        <v>172</v>
      </c>
      <c r="CC128" s="1" t="s">
        <v>18</v>
      </c>
      <c r="CD128" s="1">
        <v>88</v>
      </c>
      <c r="CE128" s="1">
        <v>22</v>
      </c>
      <c r="CH128" s="1">
        <v>0.127</v>
      </c>
      <c r="CM128" s="1" t="s">
        <v>18</v>
      </c>
      <c r="CN128" s="1">
        <v>150</v>
      </c>
      <c r="CO128" s="1" t="s">
        <v>285</v>
      </c>
      <c r="CQ128" s="1">
        <v>100.9</v>
      </c>
    </row>
    <row r="129" spans="1:95" x14ac:dyDescent="0.25">
      <c r="A129" s="1" t="s">
        <v>414</v>
      </c>
      <c r="B129" s="1">
        <v>201602563</v>
      </c>
      <c r="C129" s="1" t="s">
        <v>287</v>
      </c>
      <c r="D129" s="1" t="s">
        <v>308</v>
      </c>
      <c r="E129" s="1">
        <v>4954000</v>
      </c>
      <c r="F129" s="1">
        <v>298.74252672</v>
      </c>
      <c r="G129" s="1" t="s">
        <v>21</v>
      </c>
      <c r="H129" s="1" t="s">
        <v>254</v>
      </c>
      <c r="I129" s="2">
        <v>42546.614583333336</v>
      </c>
      <c r="K129" s="1">
        <v>7.3375000000000004</v>
      </c>
      <c r="L129" s="1">
        <v>258</v>
      </c>
      <c r="O129" s="1">
        <v>47.5</v>
      </c>
      <c r="P129" s="1">
        <v>74</v>
      </c>
      <c r="Q129" s="1">
        <v>4.33</v>
      </c>
      <c r="V129" s="1">
        <v>33100</v>
      </c>
      <c r="W129" s="1">
        <v>5250</v>
      </c>
      <c r="X129" s="1">
        <v>12800</v>
      </c>
      <c r="Y129" s="1">
        <v>1590</v>
      </c>
      <c r="Z129" s="1">
        <v>15.78</v>
      </c>
      <c r="AA129" s="1" t="s">
        <v>111</v>
      </c>
      <c r="AB129" s="1" t="s">
        <v>14</v>
      </c>
      <c r="AD129" s="1" t="s">
        <v>123</v>
      </c>
      <c r="AE129" s="1" t="s">
        <v>46</v>
      </c>
      <c r="AF129" s="1" t="s">
        <v>85</v>
      </c>
      <c r="AG129" s="1" t="s">
        <v>46</v>
      </c>
      <c r="AH129" s="1" t="s">
        <v>17</v>
      </c>
      <c r="AI129" s="1" t="s">
        <v>23</v>
      </c>
      <c r="AJ129" s="1" t="s">
        <v>86</v>
      </c>
      <c r="AK129" s="1" t="s">
        <v>46</v>
      </c>
      <c r="AL129" s="1" t="s">
        <v>17</v>
      </c>
      <c r="AM129" s="1" t="s">
        <v>54</v>
      </c>
      <c r="AN129" s="1" t="s">
        <v>46</v>
      </c>
      <c r="AO129" s="1" t="s">
        <v>14</v>
      </c>
      <c r="AP129" s="1" t="s">
        <v>46</v>
      </c>
      <c r="AQ129" s="1" t="s">
        <v>42</v>
      </c>
      <c r="AR129" s="1">
        <v>252.4</v>
      </c>
      <c r="AS129" s="1" t="s">
        <v>17</v>
      </c>
      <c r="AU129" s="1" t="s">
        <v>86</v>
      </c>
      <c r="AV129" s="1" t="s">
        <v>24</v>
      </c>
      <c r="AX129" s="1">
        <v>33300</v>
      </c>
      <c r="AY129" s="1">
        <v>5530</v>
      </c>
      <c r="AZ129" s="1">
        <v>12600</v>
      </c>
      <c r="BA129" s="1">
        <v>2080</v>
      </c>
      <c r="BB129" s="1">
        <v>1655.3</v>
      </c>
      <c r="BC129" s="1">
        <v>1860</v>
      </c>
      <c r="BD129" s="1">
        <v>111.77</v>
      </c>
      <c r="BF129" s="1" t="s">
        <v>123</v>
      </c>
      <c r="BG129" s="1">
        <v>1.401</v>
      </c>
      <c r="BH129" s="1">
        <v>128.17999999999998</v>
      </c>
      <c r="BI129" s="1" t="s">
        <v>46</v>
      </c>
      <c r="BJ129" s="1">
        <v>0.11899999999999999</v>
      </c>
      <c r="BK129" s="1" t="s">
        <v>23</v>
      </c>
      <c r="BL129" s="1" t="s">
        <v>86</v>
      </c>
      <c r="BM129" s="1">
        <v>4.2830000000000004</v>
      </c>
      <c r="BN129" s="1">
        <v>5.827</v>
      </c>
      <c r="BO129" s="1" t="s">
        <v>54</v>
      </c>
      <c r="BP129" s="1" t="s">
        <v>46</v>
      </c>
      <c r="BQ129" s="1" t="s">
        <v>14</v>
      </c>
      <c r="BR129" s="1" t="s">
        <v>46</v>
      </c>
      <c r="BS129" s="1" t="s">
        <v>42</v>
      </c>
      <c r="BT129" s="1">
        <v>286</v>
      </c>
      <c r="BU129" s="1" t="s">
        <v>17</v>
      </c>
      <c r="BW129" s="1" t="s">
        <v>86</v>
      </c>
      <c r="BX129" s="1">
        <v>24.236999999999998</v>
      </c>
      <c r="BZ129" s="1">
        <v>164</v>
      </c>
      <c r="CC129" s="1" t="s">
        <v>18</v>
      </c>
      <c r="CD129" s="1">
        <v>90</v>
      </c>
      <c r="CE129" s="1">
        <v>28</v>
      </c>
      <c r="CH129" s="1">
        <v>0.124</v>
      </c>
      <c r="CM129" s="1" t="s">
        <v>18</v>
      </c>
      <c r="CN129" s="1">
        <v>229.6</v>
      </c>
      <c r="CO129" s="1" t="s">
        <v>285</v>
      </c>
      <c r="CQ129" s="1">
        <v>104.2</v>
      </c>
    </row>
    <row r="130" spans="1:95" x14ac:dyDescent="0.25">
      <c r="A130" s="1" t="s">
        <v>411</v>
      </c>
      <c r="B130" s="1">
        <v>201602162</v>
      </c>
      <c r="C130" s="1" t="s">
        <v>287</v>
      </c>
      <c r="D130" s="1" t="s">
        <v>304</v>
      </c>
      <c r="E130" s="1">
        <v>4954000</v>
      </c>
      <c r="F130" s="1">
        <v>298.74252672</v>
      </c>
      <c r="G130" s="1" t="s">
        <v>21</v>
      </c>
      <c r="H130" s="1" t="s">
        <v>254</v>
      </c>
      <c r="I130" s="2">
        <v>42526.4375</v>
      </c>
      <c r="K130" s="1">
        <v>7.3055000000000003</v>
      </c>
      <c r="L130" s="1">
        <v>248</v>
      </c>
      <c r="O130" s="1">
        <v>48.5</v>
      </c>
      <c r="P130" s="1">
        <v>71</v>
      </c>
      <c r="Q130" s="1">
        <v>3.63</v>
      </c>
      <c r="V130" s="1">
        <v>31200</v>
      </c>
      <c r="W130" s="1">
        <v>5150</v>
      </c>
      <c r="X130" s="1">
        <v>11600</v>
      </c>
      <c r="Y130" s="1">
        <v>1680</v>
      </c>
      <c r="Z130" s="1">
        <v>72.12</v>
      </c>
      <c r="AA130" s="1">
        <v>88.1</v>
      </c>
      <c r="AB130" s="1">
        <v>7.5119999999999996</v>
      </c>
      <c r="AD130" s="1" t="s">
        <v>123</v>
      </c>
      <c r="AE130" s="1" t="s">
        <v>46</v>
      </c>
      <c r="AF130" s="1" t="s">
        <v>85</v>
      </c>
      <c r="AG130" s="1" t="s">
        <v>46</v>
      </c>
      <c r="AH130" s="1" t="s">
        <v>17</v>
      </c>
      <c r="AI130" s="1" t="s">
        <v>23</v>
      </c>
      <c r="AJ130" s="1" t="s">
        <v>86</v>
      </c>
      <c r="AK130" s="1">
        <v>1.252</v>
      </c>
      <c r="AL130" s="1">
        <v>0.54500000000000004</v>
      </c>
      <c r="AM130" s="1" t="s">
        <v>54</v>
      </c>
      <c r="AN130" s="1" t="s">
        <v>46</v>
      </c>
      <c r="AO130" s="1" t="s">
        <v>14</v>
      </c>
      <c r="AP130" s="1" t="s">
        <v>46</v>
      </c>
      <c r="AQ130" s="1" t="s">
        <v>42</v>
      </c>
      <c r="AR130" s="1">
        <v>272.75</v>
      </c>
      <c r="AS130" s="1" t="s">
        <v>17</v>
      </c>
      <c r="AU130" s="1" t="s">
        <v>86</v>
      </c>
      <c r="AV130" s="1" t="s">
        <v>24</v>
      </c>
      <c r="AX130" s="1">
        <v>35200</v>
      </c>
      <c r="AY130" s="1">
        <v>6080</v>
      </c>
      <c r="AZ130" s="1">
        <v>10900</v>
      </c>
      <c r="BA130" s="1">
        <v>2550</v>
      </c>
      <c r="BB130" s="1">
        <v>4132.5</v>
      </c>
      <c r="BC130" s="1">
        <v>5630</v>
      </c>
      <c r="BD130" s="1">
        <v>365.66</v>
      </c>
      <c r="BF130" s="1" t="s">
        <v>123</v>
      </c>
      <c r="BG130" s="1">
        <v>2.61</v>
      </c>
      <c r="BH130" s="1">
        <v>160.81</v>
      </c>
      <c r="BI130" s="1" t="s">
        <v>46</v>
      </c>
      <c r="BJ130" s="1">
        <v>0.33200000000000002</v>
      </c>
      <c r="BK130" s="1">
        <v>2.7309999999999999</v>
      </c>
      <c r="BL130" s="1" t="s">
        <v>86</v>
      </c>
      <c r="BM130" s="1">
        <v>14.529</v>
      </c>
      <c r="BN130" s="1">
        <v>23.588000000000001</v>
      </c>
      <c r="BO130" s="1" t="s">
        <v>54</v>
      </c>
      <c r="BP130" s="1" t="s">
        <v>46</v>
      </c>
      <c r="BQ130" s="1" t="s">
        <v>14</v>
      </c>
      <c r="BR130" s="1" t="s">
        <v>50</v>
      </c>
      <c r="BS130" s="1" t="s">
        <v>305</v>
      </c>
      <c r="BT130" s="1">
        <v>303.63</v>
      </c>
      <c r="BU130" s="1" t="s">
        <v>52</v>
      </c>
      <c r="BW130" s="1" t="s">
        <v>86</v>
      </c>
      <c r="BX130" s="1">
        <v>88.963999999999999</v>
      </c>
      <c r="BZ130" s="1">
        <v>164</v>
      </c>
      <c r="CC130" s="1" t="s">
        <v>18</v>
      </c>
      <c r="CD130" s="1">
        <v>87</v>
      </c>
      <c r="CE130" s="1">
        <v>36</v>
      </c>
      <c r="CH130" s="1">
        <v>0.16800000000000001</v>
      </c>
      <c r="CM130" s="1" t="s">
        <v>18</v>
      </c>
      <c r="CN130" s="1">
        <v>417</v>
      </c>
      <c r="CO130" s="1" t="s">
        <v>285</v>
      </c>
      <c r="CQ130" s="1">
        <v>99</v>
      </c>
    </row>
    <row r="131" spans="1:95" x14ac:dyDescent="0.25">
      <c r="A131" s="1" t="s">
        <v>429</v>
      </c>
      <c r="B131" s="1">
        <v>201602112</v>
      </c>
      <c r="C131" s="1" t="s">
        <v>287</v>
      </c>
      <c r="D131" s="1" t="s">
        <v>303</v>
      </c>
      <c r="E131" s="1">
        <v>4954000</v>
      </c>
      <c r="F131" s="1">
        <v>298.74252672</v>
      </c>
      <c r="G131" s="1" t="s">
        <v>21</v>
      </c>
      <c r="H131" s="1" t="s">
        <v>254</v>
      </c>
      <c r="I131" s="2">
        <v>42521.677083333336</v>
      </c>
      <c r="K131" s="1">
        <v>7.4945000000000004</v>
      </c>
      <c r="L131" s="1">
        <v>290</v>
      </c>
      <c r="O131" s="1">
        <v>59</v>
      </c>
      <c r="P131" s="1">
        <v>83</v>
      </c>
      <c r="Q131" s="1">
        <v>5.36</v>
      </c>
      <c r="V131" s="1">
        <v>38500</v>
      </c>
      <c r="W131" s="1">
        <v>6420</v>
      </c>
      <c r="X131" s="1">
        <v>14600</v>
      </c>
      <c r="Y131" s="1">
        <v>1820</v>
      </c>
      <c r="Z131" s="1">
        <v>48.125</v>
      </c>
      <c r="AA131" s="1">
        <v>39.9</v>
      </c>
      <c r="AB131" s="1">
        <v>5.117</v>
      </c>
      <c r="AD131" s="1" t="s">
        <v>123</v>
      </c>
      <c r="AE131" s="1" t="s">
        <v>46</v>
      </c>
      <c r="AF131" s="1" t="s">
        <v>85</v>
      </c>
      <c r="AG131" s="1" t="s">
        <v>46</v>
      </c>
      <c r="AH131" s="1" t="s">
        <v>17</v>
      </c>
      <c r="AI131" s="1" t="s">
        <v>23</v>
      </c>
      <c r="AJ131" s="1" t="s">
        <v>86</v>
      </c>
      <c r="AK131" s="1">
        <v>1.2190000000000001</v>
      </c>
      <c r="AL131" s="1">
        <v>0.19800000000000001</v>
      </c>
      <c r="AM131" s="1" t="s">
        <v>54</v>
      </c>
      <c r="AN131" s="1" t="s">
        <v>46</v>
      </c>
      <c r="AO131" s="1" t="s">
        <v>14</v>
      </c>
      <c r="AP131" s="1" t="s">
        <v>46</v>
      </c>
      <c r="AQ131" s="1" t="s">
        <v>42</v>
      </c>
      <c r="AR131" s="1">
        <v>345.61</v>
      </c>
      <c r="AS131" s="1" t="s">
        <v>17</v>
      </c>
      <c r="AU131" s="1" t="s">
        <v>86</v>
      </c>
      <c r="AV131" s="1" t="s">
        <v>24</v>
      </c>
      <c r="AX131" s="1">
        <v>43700</v>
      </c>
      <c r="AY131" s="1">
        <v>7540</v>
      </c>
      <c r="AZ131" s="1">
        <v>14500</v>
      </c>
      <c r="BA131" s="1">
        <v>2640</v>
      </c>
      <c r="BB131" s="1">
        <v>3257.4</v>
      </c>
      <c r="BC131" s="1">
        <v>4080</v>
      </c>
      <c r="BD131" s="1">
        <v>256.67</v>
      </c>
      <c r="BF131" s="1" t="s">
        <v>123</v>
      </c>
      <c r="BG131" s="1">
        <v>1.9990000000000001</v>
      </c>
      <c r="BH131" s="1">
        <v>168.76</v>
      </c>
      <c r="BI131" s="1" t="s">
        <v>46</v>
      </c>
      <c r="BJ131" s="1" t="s">
        <v>42</v>
      </c>
      <c r="BK131" s="1" t="s">
        <v>23</v>
      </c>
      <c r="BL131" s="1" t="s">
        <v>86</v>
      </c>
      <c r="BM131" s="1">
        <v>8.1340000000000003</v>
      </c>
      <c r="BN131" s="1">
        <v>9.7590000000000003</v>
      </c>
      <c r="BO131" s="1" t="s">
        <v>54</v>
      </c>
      <c r="BP131" s="1" t="s">
        <v>46</v>
      </c>
      <c r="BQ131" s="1" t="s">
        <v>14</v>
      </c>
      <c r="BR131" s="1" t="s">
        <v>50</v>
      </c>
      <c r="BS131" s="1" t="s">
        <v>50</v>
      </c>
      <c r="BT131" s="1">
        <v>396.95</v>
      </c>
      <c r="BU131" s="1" t="s">
        <v>42</v>
      </c>
      <c r="BW131" s="1" t="s">
        <v>86</v>
      </c>
      <c r="BX131" s="1" t="s">
        <v>51</v>
      </c>
      <c r="BZ131" s="1">
        <v>176</v>
      </c>
      <c r="CC131" s="1" t="s">
        <v>18</v>
      </c>
      <c r="CD131" s="1">
        <v>101</v>
      </c>
      <c r="CE131" s="1">
        <v>17</v>
      </c>
      <c r="CH131" s="1">
        <v>0.20899999999999999</v>
      </c>
      <c r="CM131" s="1" t="s">
        <v>18</v>
      </c>
      <c r="CN131" s="1">
        <v>422</v>
      </c>
      <c r="CO131" s="1" t="s">
        <v>285</v>
      </c>
      <c r="CQ131" s="1">
        <v>122.5</v>
      </c>
    </row>
    <row r="132" spans="1:95" x14ac:dyDescent="0.25">
      <c r="A132" s="1" t="s">
        <v>413</v>
      </c>
      <c r="B132" s="1">
        <v>201601873</v>
      </c>
      <c r="C132" s="1" t="s">
        <v>287</v>
      </c>
      <c r="D132" s="1" t="s">
        <v>302</v>
      </c>
      <c r="E132" s="1">
        <v>4954000</v>
      </c>
      <c r="F132" s="1">
        <v>298.74252672</v>
      </c>
      <c r="G132" s="1" t="s">
        <v>21</v>
      </c>
      <c r="H132" s="1" t="s">
        <v>254</v>
      </c>
      <c r="I132" s="2">
        <v>42511.645833333336</v>
      </c>
      <c r="K132" s="1">
        <v>7.3224999999999998</v>
      </c>
      <c r="L132" s="1">
        <v>333</v>
      </c>
      <c r="O132" s="1">
        <v>69.599999999999994</v>
      </c>
      <c r="P132" s="1">
        <v>87</v>
      </c>
      <c r="Q132" s="1">
        <v>5.73</v>
      </c>
      <c r="V132" s="1">
        <v>41900</v>
      </c>
      <c r="W132" s="1">
        <v>6560</v>
      </c>
      <c r="X132" s="1">
        <v>19900</v>
      </c>
      <c r="Y132" s="1">
        <v>2060</v>
      </c>
      <c r="Z132" s="1">
        <v>23.393999999999998</v>
      </c>
      <c r="AA132" s="1">
        <v>45.7</v>
      </c>
      <c r="AB132" s="1">
        <v>7.6779999999999999</v>
      </c>
      <c r="AD132" s="1" t="s">
        <v>123</v>
      </c>
      <c r="AE132" s="1" t="s">
        <v>46</v>
      </c>
      <c r="AF132" s="1" t="s">
        <v>85</v>
      </c>
      <c r="AG132" s="1" t="s">
        <v>46</v>
      </c>
      <c r="AH132" s="1" t="s">
        <v>17</v>
      </c>
      <c r="AI132" s="1" t="s">
        <v>23</v>
      </c>
      <c r="AJ132" s="1" t="s">
        <v>86</v>
      </c>
      <c r="AK132" s="1" t="s">
        <v>46</v>
      </c>
      <c r="AL132" s="1">
        <v>0.13100000000000001</v>
      </c>
      <c r="AM132" s="1" t="s">
        <v>54</v>
      </c>
      <c r="AN132" s="1">
        <v>1.4530000000000001</v>
      </c>
      <c r="AO132" s="1" t="s">
        <v>14</v>
      </c>
      <c r="AP132" s="1" t="s">
        <v>46</v>
      </c>
      <c r="AQ132" s="1" t="s">
        <v>42</v>
      </c>
      <c r="AR132" s="1">
        <v>436.35</v>
      </c>
      <c r="AS132" s="1" t="s">
        <v>17</v>
      </c>
      <c r="AU132" s="1" t="s">
        <v>86</v>
      </c>
      <c r="AV132" s="1" t="s">
        <v>24</v>
      </c>
      <c r="AX132" s="1">
        <v>74000</v>
      </c>
      <c r="AY132" s="1">
        <v>15500</v>
      </c>
      <c r="AZ132" s="1">
        <v>19900</v>
      </c>
      <c r="BA132" s="1">
        <v>6180</v>
      </c>
      <c r="BB132" s="1">
        <v>22722</v>
      </c>
      <c r="BC132" s="1">
        <v>25700</v>
      </c>
      <c r="BD132" s="1">
        <v>823.99</v>
      </c>
      <c r="BF132" s="1" t="s">
        <v>123</v>
      </c>
      <c r="BG132" s="1">
        <v>5.6130000000000004</v>
      </c>
      <c r="BH132" s="1">
        <v>523.56999999999994</v>
      </c>
      <c r="BI132" s="1">
        <v>1.893</v>
      </c>
      <c r="BJ132" s="1">
        <v>0.58099999999999996</v>
      </c>
      <c r="BK132" s="1">
        <v>16.041</v>
      </c>
      <c r="BL132" s="1" t="s">
        <v>86</v>
      </c>
      <c r="BM132" s="1">
        <v>39.93</v>
      </c>
      <c r="BN132" s="1">
        <v>35.064999999999998</v>
      </c>
      <c r="BO132" s="1" t="s">
        <v>54</v>
      </c>
      <c r="BP132" s="1" t="s">
        <v>46</v>
      </c>
      <c r="BQ132" s="1">
        <v>20.172999999999998</v>
      </c>
      <c r="BR132" s="1">
        <v>3.1080000000000001</v>
      </c>
      <c r="BS132" s="1" t="s">
        <v>52</v>
      </c>
      <c r="BT132" s="1">
        <v>649.85</v>
      </c>
      <c r="BU132" s="1" t="s">
        <v>42</v>
      </c>
      <c r="BW132" s="1">
        <v>39.936</v>
      </c>
      <c r="BX132" s="1">
        <v>161.33000000000001</v>
      </c>
      <c r="BZ132" s="1">
        <v>232</v>
      </c>
      <c r="CC132" s="1" t="s">
        <v>18</v>
      </c>
      <c r="CD132" s="1">
        <v>106</v>
      </c>
      <c r="CE132" s="1">
        <v>32</v>
      </c>
      <c r="CH132" s="1">
        <v>0.20300000000000001</v>
      </c>
      <c r="CM132" s="1" t="s">
        <v>18</v>
      </c>
      <c r="CN132" s="1">
        <v>1764</v>
      </c>
      <c r="CO132" s="1" t="s">
        <v>285</v>
      </c>
      <c r="CQ132" s="1">
        <v>131.5</v>
      </c>
    </row>
    <row r="133" spans="1:95" x14ac:dyDescent="0.25">
      <c r="A133" s="1" t="s">
        <v>431</v>
      </c>
      <c r="B133" s="1">
        <v>201601643</v>
      </c>
      <c r="C133" s="1" t="s">
        <v>287</v>
      </c>
      <c r="D133" s="1" t="s">
        <v>300</v>
      </c>
      <c r="E133" s="1">
        <v>4954000</v>
      </c>
      <c r="F133" s="1">
        <v>298.74252672</v>
      </c>
      <c r="G133" s="1" t="s">
        <v>21</v>
      </c>
      <c r="H133" s="1" t="s">
        <v>254</v>
      </c>
      <c r="I133" s="2">
        <v>42499.520833333336</v>
      </c>
      <c r="K133" s="1">
        <v>7.5445000000000002</v>
      </c>
      <c r="L133" s="1">
        <v>352</v>
      </c>
      <c r="O133" s="1">
        <v>85.8</v>
      </c>
      <c r="P133" s="1">
        <v>93</v>
      </c>
      <c r="Q133" s="1">
        <v>7.45</v>
      </c>
      <c r="V133" s="1">
        <v>50200</v>
      </c>
      <c r="W133" s="1">
        <v>8189.9999999999991</v>
      </c>
      <c r="X133" s="1">
        <v>18500</v>
      </c>
      <c r="Y133" s="1">
        <v>1670</v>
      </c>
      <c r="Z133" s="1">
        <v>37.584000000000003</v>
      </c>
      <c r="AA133" s="1">
        <v>26.4</v>
      </c>
      <c r="AB133" s="1">
        <v>5.625</v>
      </c>
      <c r="AD133" s="1" t="s">
        <v>123</v>
      </c>
      <c r="AE133" s="1" t="s">
        <v>46</v>
      </c>
      <c r="AF133" s="1" t="s">
        <v>85</v>
      </c>
      <c r="AG133" s="1" t="s">
        <v>46</v>
      </c>
      <c r="AH133" s="1" t="s">
        <v>17</v>
      </c>
      <c r="AI133" s="1" t="s">
        <v>23</v>
      </c>
      <c r="AJ133" s="1" t="s">
        <v>86</v>
      </c>
      <c r="AK133" s="1">
        <v>1.0469999999999999</v>
      </c>
      <c r="AL133" s="1">
        <v>0.123</v>
      </c>
      <c r="AM133" s="1" t="s">
        <v>54</v>
      </c>
      <c r="AN133" s="1">
        <v>1.0780000000000001</v>
      </c>
      <c r="AO133" s="1" t="s">
        <v>14</v>
      </c>
      <c r="AP133" s="1" t="s">
        <v>46</v>
      </c>
      <c r="AQ133" s="1" t="s">
        <v>42</v>
      </c>
      <c r="AR133" s="1">
        <v>543.83000000000004</v>
      </c>
      <c r="AS133" s="1" t="s">
        <v>17</v>
      </c>
      <c r="AU133" s="1" t="s">
        <v>86</v>
      </c>
      <c r="AV133" s="1" t="s">
        <v>24</v>
      </c>
      <c r="AX133" s="1">
        <v>66100</v>
      </c>
      <c r="AY133" s="1">
        <v>9720</v>
      </c>
      <c r="AZ133" s="1">
        <v>17500</v>
      </c>
      <c r="BA133" s="1">
        <v>1770</v>
      </c>
      <c r="BB133" s="1">
        <v>1368.7</v>
      </c>
      <c r="BC133" s="1">
        <v>2270</v>
      </c>
      <c r="BD133" s="1">
        <v>690.2</v>
      </c>
      <c r="BF133" s="1" t="s">
        <v>123</v>
      </c>
      <c r="BG133" s="1">
        <v>2.391</v>
      </c>
      <c r="BH133" s="1">
        <v>118.66</v>
      </c>
      <c r="BI133" s="1" t="s">
        <v>46</v>
      </c>
      <c r="BJ133" s="1">
        <v>0.81499999999999995</v>
      </c>
      <c r="BK133" s="1" t="s">
        <v>23</v>
      </c>
      <c r="BL133" s="1" t="s">
        <v>86</v>
      </c>
      <c r="BM133" s="1">
        <v>22.478000000000002</v>
      </c>
      <c r="BN133" s="1">
        <v>23.166</v>
      </c>
      <c r="BO133" s="1" t="s">
        <v>54</v>
      </c>
      <c r="BP133" s="1" t="s">
        <v>46</v>
      </c>
      <c r="BQ133" s="1" t="s">
        <v>14</v>
      </c>
      <c r="BR133" s="1" t="s">
        <v>46</v>
      </c>
      <c r="BS133" s="1" t="s">
        <v>42</v>
      </c>
      <c r="BT133" s="1">
        <v>607.85</v>
      </c>
      <c r="BU133" s="1" t="s">
        <v>17</v>
      </c>
      <c r="BW133" s="1" t="s">
        <v>86</v>
      </c>
      <c r="BX133" s="1">
        <v>184.26</v>
      </c>
      <c r="BZ133" s="1">
        <v>248</v>
      </c>
      <c r="CC133" s="1" t="s">
        <v>18</v>
      </c>
      <c r="CD133" s="1">
        <v>114</v>
      </c>
      <c r="CE133" s="1">
        <v>16</v>
      </c>
      <c r="CH133" s="1">
        <v>0.30299999999999999</v>
      </c>
      <c r="CM133" s="1" t="s">
        <v>18</v>
      </c>
      <c r="CN133" s="1">
        <v>627</v>
      </c>
      <c r="CO133" s="1" t="s">
        <v>285</v>
      </c>
      <c r="CQ133" s="1">
        <v>158.9</v>
      </c>
    </row>
    <row r="134" spans="1:95" x14ac:dyDescent="0.25">
      <c r="A134" s="1" t="s">
        <v>456</v>
      </c>
      <c r="B134" s="1">
        <v>201601709</v>
      </c>
      <c r="C134" s="1" t="s">
        <v>287</v>
      </c>
      <c r="D134" s="1" t="s">
        <v>301</v>
      </c>
      <c r="E134" s="1">
        <v>4954000</v>
      </c>
      <c r="F134" s="1">
        <v>298.74252672</v>
      </c>
      <c r="G134" s="1" t="s">
        <v>21</v>
      </c>
      <c r="H134" s="1" t="s">
        <v>254</v>
      </c>
      <c r="I134" s="2">
        <v>42505.510416666664</v>
      </c>
      <c r="K134" s="1">
        <v>7.7714999999999996</v>
      </c>
      <c r="L134" s="1">
        <v>432</v>
      </c>
      <c r="O134" s="1">
        <v>118</v>
      </c>
      <c r="P134" s="1">
        <v>105</v>
      </c>
      <c r="Q134" s="1">
        <v>9.01</v>
      </c>
      <c r="V134" s="1">
        <v>57100</v>
      </c>
      <c r="W134" s="1">
        <v>8870</v>
      </c>
      <c r="X134" s="1">
        <v>25200</v>
      </c>
      <c r="Y134" s="1">
        <v>1840</v>
      </c>
      <c r="Z134" s="1">
        <v>49.972999999999999</v>
      </c>
      <c r="AA134" s="1">
        <v>51.1</v>
      </c>
      <c r="AB134" s="1" t="s">
        <v>14</v>
      </c>
      <c r="AD134" s="1" t="s">
        <v>123</v>
      </c>
      <c r="AE134" s="1" t="s">
        <v>46</v>
      </c>
      <c r="AF134" s="1">
        <v>211.73</v>
      </c>
      <c r="AG134" s="1" t="s">
        <v>46</v>
      </c>
      <c r="AH134" s="1" t="s">
        <v>17</v>
      </c>
      <c r="AI134" s="1" t="s">
        <v>23</v>
      </c>
      <c r="AJ134" s="1" t="s">
        <v>86</v>
      </c>
      <c r="AK134" s="1">
        <v>1.901</v>
      </c>
      <c r="AL134" s="1">
        <v>0.182</v>
      </c>
      <c r="AM134" s="1" t="s">
        <v>54</v>
      </c>
      <c r="AN134" s="1">
        <v>1.0549999999999999</v>
      </c>
      <c r="AO134" s="1" t="s">
        <v>14</v>
      </c>
      <c r="AP134" s="1" t="s">
        <v>46</v>
      </c>
      <c r="AQ134" s="1" t="s">
        <v>42</v>
      </c>
      <c r="AR134" s="1">
        <v>635.63</v>
      </c>
      <c r="AS134" s="1" t="s">
        <v>17</v>
      </c>
      <c r="AU134" s="1" t="s">
        <v>86</v>
      </c>
      <c r="AV134" s="1">
        <v>18.555</v>
      </c>
      <c r="AX134" s="1">
        <v>78000</v>
      </c>
      <c r="AY134" s="1">
        <v>14500</v>
      </c>
      <c r="AZ134" s="1">
        <v>23600</v>
      </c>
      <c r="BA134" s="1">
        <v>3950</v>
      </c>
      <c r="BB134" s="1">
        <v>13830</v>
      </c>
      <c r="BC134" s="1">
        <v>15800</v>
      </c>
      <c r="BD134" s="1">
        <v>628.58000000000004</v>
      </c>
      <c r="BF134" s="1" t="s">
        <v>123</v>
      </c>
      <c r="BG134" s="1">
        <v>4.476</v>
      </c>
      <c r="BH134" s="1">
        <v>359.54999999999995</v>
      </c>
      <c r="BI134" s="1" t="s">
        <v>46</v>
      </c>
      <c r="BJ134" s="1">
        <v>0.45900000000000002</v>
      </c>
      <c r="BK134" s="1">
        <v>7.6870000000000003</v>
      </c>
      <c r="BL134" s="1" t="s">
        <v>86</v>
      </c>
      <c r="BM134" s="1">
        <v>19.919</v>
      </c>
      <c r="BN134" s="1">
        <v>22.254999999999999</v>
      </c>
      <c r="BO134" s="1" t="s">
        <v>54</v>
      </c>
      <c r="BP134" s="1" t="s">
        <v>46</v>
      </c>
      <c r="BQ134" s="1">
        <v>10.696</v>
      </c>
      <c r="BR134" s="1" t="s">
        <v>46</v>
      </c>
      <c r="BS134" s="1" t="s">
        <v>42</v>
      </c>
      <c r="BT134" s="1">
        <v>777.32</v>
      </c>
      <c r="BU134" s="1">
        <v>0.22600000000000001</v>
      </c>
      <c r="BW134" s="1" t="s">
        <v>86</v>
      </c>
      <c r="BX134" s="1">
        <v>97.671000000000006</v>
      </c>
      <c r="BZ134" s="1">
        <v>300</v>
      </c>
      <c r="CC134" s="1" t="s">
        <v>18</v>
      </c>
      <c r="CD134" s="1">
        <v>128</v>
      </c>
      <c r="CE134" s="1">
        <v>8</v>
      </c>
      <c r="CH134" s="1">
        <v>0.26300000000000001</v>
      </c>
      <c r="CM134" s="1" t="s">
        <v>18</v>
      </c>
      <c r="CN134" s="1">
        <v>1005</v>
      </c>
      <c r="CO134" s="1" t="s">
        <v>285</v>
      </c>
      <c r="CQ134" s="1">
        <v>179</v>
      </c>
    </row>
    <row r="135" spans="1:95" x14ac:dyDescent="0.25">
      <c r="A135" s="1" t="s">
        <v>436</v>
      </c>
      <c r="B135" s="1">
        <v>201601345</v>
      </c>
      <c r="C135" s="1" t="s">
        <v>287</v>
      </c>
      <c r="D135" s="1" t="s">
        <v>296</v>
      </c>
      <c r="E135" s="1">
        <v>4954000</v>
      </c>
      <c r="F135" s="1">
        <v>298.74252672</v>
      </c>
      <c r="G135" s="1" t="s">
        <v>21</v>
      </c>
      <c r="H135" s="1" t="s">
        <v>254</v>
      </c>
      <c r="I135" s="2">
        <v>42472.583333333336</v>
      </c>
      <c r="K135" s="1">
        <v>7.5724999999999998</v>
      </c>
      <c r="L135" s="1">
        <v>454</v>
      </c>
      <c r="O135" s="1">
        <v>122</v>
      </c>
      <c r="P135" s="1">
        <v>101</v>
      </c>
      <c r="Q135" s="1">
        <v>10.9</v>
      </c>
      <c r="V135" s="1">
        <v>59800</v>
      </c>
      <c r="W135" s="1">
        <v>10700</v>
      </c>
      <c r="X135" s="1">
        <v>28000</v>
      </c>
      <c r="Y135" s="1">
        <v>1970</v>
      </c>
      <c r="Z135" s="1">
        <v>31.038</v>
      </c>
      <c r="AA135" s="1" t="s">
        <v>111</v>
      </c>
      <c r="AB135" s="1" t="s">
        <v>14</v>
      </c>
      <c r="AD135" s="1" t="s">
        <v>123</v>
      </c>
      <c r="AE135" s="1" t="s">
        <v>46</v>
      </c>
      <c r="AF135" s="1" t="s">
        <v>85</v>
      </c>
      <c r="AG135" s="1" t="s">
        <v>46</v>
      </c>
      <c r="AH135" s="1" t="s">
        <v>17</v>
      </c>
      <c r="AI135" s="1" t="s">
        <v>23</v>
      </c>
      <c r="AJ135" s="1" t="s">
        <v>86</v>
      </c>
      <c r="AK135" s="1">
        <v>1.123</v>
      </c>
      <c r="AL135" s="1" t="s">
        <v>17</v>
      </c>
      <c r="AM135" s="1" t="s">
        <v>54</v>
      </c>
      <c r="AN135" s="1">
        <v>1.25</v>
      </c>
      <c r="AO135" s="1" t="s">
        <v>14</v>
      </c>
      <c r="AP135" s="1" t="s">
        <v>46</v>
      </c>
      <c r="AQ135" s="1" t="s">
        <v>42</v>
      </c>
      <c r="AR135" s="1">
        <v>597.41</v>
      </c>
      <c r="AS135" s="1" t="s">
        <v>17</v>
      </c>
      <c r="AU135" s="1" t="s">
        <v>86</v>
      </c>
      <c r="AV135" s="1" t="s">
        <v>24</v>
      </c>
      <c r="AX135" s="1">
        <v>70400</v>
      </c>
      <c r="AY135" s="1">
        <v>11700</v>
      </c>
      <c r="AZ135" s="1">
        <v>28400</v>
      </c>
      <c r="BA135" s="1">
        <v>2120</v>
      </c>
      <c r="BB135" s="1">
        <v>674.43</v>
      </c>
      <c r="BC135" s="1">
        <v>1310</v>
      </c>
      <c r="BD135" s="1">
        <v>283.13</v>
      </c>
      <c r="BF135" s="1" t="s">
        <v>123</v>
      </c>
      <c r="BG135" s="1">
        <v>1.452</v>
      </c>
      <c r="BH135" s="1">
        <v>100.93</v>
      </c>
      <c r="BI135" s="1" t="s">
        <v>46</v>
      </c>
      <c r="BJ135" s="1">
        <v>0.33600000000000002</v>
      </c>
      <c r="BK135" s="1" t="s">
        <v>23</v>
      </c>
      <c r="BL135" s="1" t="s">
        <v>86</v>
      </c>
      <c r="BM135" s="1">
        <v>10.532</v>
      </c>
      <c r="BN135" s="1">
        <v>9.1639999999999997</v>
      </c>
      <c r="BO135" s="1" t="s">
        <v>54</v>
      </c>
      <c r="BP135" s="1" t="s">
        <v>46</v>
      </c>
      <c r="BQ135" s="1" t="s">
        <v>14</v>
      </c>
      <c r="BR135" s="1" t="s">
        <v>46</v>
      </c>
      <c r="BS135" s="1" t="s">
        <v>42</v>
      </c>
      <c r="BT135" s="1">
        <v>673.64</v>
      </c>
      <c r="BU135" s="1" t="s">
        <v>17</v>
      </c>
      <c r="BW135" s="1" t="s">
        <v>86</v>
      </c>
      <c r="BX135" s="1">
        <v>62.966999999999999</v>
      </c>
      <c r="BZ135" s="1">
        <v>294</v>
      </c>
      <c r="CC135" s="1" t="s">
        <v>18</v>
      </c>
      <c r="CD135" s="1">
        <v>123</v>
      </c>
      <c r="CE135" s="1">
        <v>16</v>
      </c>
      <c r="CH135" s="1">
        <v>0.373</v>
      </c>
      <c r="CM135" s="1" t="s">
        <v>18</v>
      </c>
      <c r="CN135" s="1">
        <v>15.2</v>
      </c>
      <c r="CO135" s="1" t="s">
        <v>285</v>
      </c>
      <c r="CQ135" s="1">
        <v>193.2</v>
      </c>
    </row>
    <row r="136" spans="1:95" x14ac:dyDescent="0.25">
      <c r="A136" s="1" t="s">
        <v>449</v>
      </c>
      <c r="B136" s="1">
        <v>201601513</v>
      </c>
      <c r="C136" s="1" t="s">
        <v>287</v>
      </c>
      <c r="D136" s="1" t="s">
        <v>298</v>
      </c>
      <c r="E136" s="1">
        <v>4954000</v>
      </c>
      <c r="F136" s="1">
        <v>298.74252672</v>
      </c>
      <c r="G136" s="1" t="s">
        <v>21</v>
      </c>
      <c r="H136" s="1" t="s">
        <v>254</v>
      </c>
      <c r="I136" s="2">
        <v>42486.489583333336</v>
      </c>
      <c r="K136" s="1">
        <v>7.6509999999999998</v>
      </c>
      <c r="L136" s="1">
        <v>482</v>
      </c>
      <c r="O136" s="1">
        <v>142</v>
      </c>
      <c r="P136" s="1">
        <v>119</v>
      </c>
      <c r="Q136" s="1">
        <v>12.2</v>
      </c>
      <c r="V136" s="1">
        <v>67400</v>
      </c>
      <c r="W136" s="1">
        <v>12000</v>
      </c>
      <c r="X136" s="1">
        <v>31100</v>
      </c>
      <c r="Y136" s="1">
        <v>2029.9999999999998</v>
      </c>
      <c r="Z136" s="1">
        <v>29.28</v>
      </c>
      <c r="AA136" s="1" t="s">
        <v>111</v>
      </c>
      <c r="AB136" s="1" t="s">
        <v>14</v>
      </c>
      <c r="AD136" s="1" t="s">
        <v>123</v>
      </c>
      <c r="AE136" s="1" t="s">
        <v>46</v>
      </c>
      <c r="AF136" s="1" t="s">
        <v>85</v>
      </c>
      <c r="AG136" s="1" t="s">
        <v>46</v>
      </c>
      <c r="AH136" s="1" t="s">
        <v>17</v>
      </c>
      <c r="AI136" s="1" t="s">
        <v>23</v>
      </c>
      <c r="AJ136" s="1" t="s">
        <v>86</v>
      </c>
      <c r="AK136" s="1">
        <v>1.3380000000000001</v>
      </c>
      <c r="AL136" s="1" t="s">
        <v>17</v>
      </c>
      <c r="AM136" s="1" t="s">
        <v>54</v>
      </c>
      <c r="AN136" s="1">
        <v>1.375</v>
      </c>
      <c r="AO136" s="1" t="s">
        <v>14</v>
      </c>
      <c r="AP136" s="1" t="s">
        <v>46</v>
      </c>
      <c r="AQ136" s="1" t="s">
        <v>42</v>
      </c>
      <c r="AR136" s="1">
        <v>689.26</v>
      </c>
      <c r="AS136" s="1" t="s">
        <v>17</v>
      </c>
      <c r="AU136" s="1" t="s">
        <v>86</v>
      </c>
      <c r="AV136" s="1" t="s">
        <v>24</v>
      </c>
      <c r="AX136" s="1">
        <v>66200</v>
      </c>
      <c r="AY136" s="1">
        <v>12500</v>
      </c>
      <c r="AZ136" s="1">
        <v>28600</v>
      </c>
      <c r="BA136" s="1">
        <v>2540</v>
      </c>
      <c r="BB136" s="1">
        <v>3183.4</v>
      </c>
      <c r="BC136" s="1">
        <v>4100</v>
      </c>
      <c r="BD136" s="1">
        <v>168.96</v>
      </c>
      <c r="BF136" s="1" t="s">
        <v>123</v>
      </c>
      <c r="BG136" s="1">
        <v>1.881</v>
      </c>
      <c r="BH136" s="1">
        <v>110.38000000000001</v>
      </c>
      <c r="BI136" s="1" t="s">
        <v>46</v>
      </c>
      <c r="BJ136" s="1">
        <v>0.20200000000000001</v>
      </c>
      <c r="BK136" s="1">
        <v>2.7429999999999999</v>
      </c>
      <c r="BL136" s="1" t="s">
        <v>86</v>
      </c>
      <c r="BM136" s="1">
        <v>9.7789999999999999</v>
      </c>
      <c r="BN136" s="1">
        <v>7.8289999999999997</v>
      </c>
      <c r="BO136" s="1" t="s">
        <v>54</v>
      </c>
      <c r="BP136" s="1" t="s">
        <v>46</v>
      </c>
      <c r="BQ136" s="1" t="s">
        <v>14</v>
      </c>
      <c r="BR136" s="1" t="s">
        <v>46</v>
      </c>
      <c r="BS136" s="1" t="s">
        <v>42</v>
      </c>
      <c r="BT136" s="1">
        <v>618.59</v>
      </c>
      <c r="BU136" s="1" t="s">
        <v>17</v>
      </c>
      <c r="BW136" s="1" t="s">
        <v>86</v>
      </c>
      <c r="BX136" s="1">
        <v>42.84</v>
      </c>
      <c r="BZ136" s="1">
        <v>332</v>
      </c>
      <c r="CC136" s="1" t="s">
        <v>18</v>
      </c>
      <c r="CD136" s="1">
        <v>145</v>
      </c>
      <c r="CE136" s="1">
        <v>18</v>
      </c>
      <c r="CH136" s="1">
        <v>0.35499999999999998</v>
      </c>
      <c r="CM136" s="1" t="s">
        <v>18</v>
      </c>
      <c r="CN136" s="1">
        <v>399</v>
      </c>
      <c r="CO136" s="1" t="s">
        <v>285</v>
      </c>
      <c r="CQ136" s="1">
        <v>217.5</v>
      </c>
    </row>
    <row r="137" spans="1:95" x14ac:dyDescent="0.25">
      <c r="A137" s="1" t="s">
        <v>463</v>
      </c>
      <c r="B137" s="1">
        <v>201600803</v>
      </c>
      <c r="C137" s="1" t="s">
        <v>287</v>
      </c>
      <c r="D137" s="1" t="s">
        <v>291</v>
      </c>
      <c r="E137" s="1">
        <v>4954000</v>
      </c>
      <c r="F137" s="1">
        <v>298.74252672</v>
      </c>
      <c r="G137" s="1" t="s">
        <v>21</v>
      </c>
      <c r="H137" s="1" t="s">
        <v>254</v>
      </c>
      <c r="I137" s="2">
        <v>42438.347222222219</v>
      </c>
      <c r="K137" s="1">
        <v>7.8580000000000005</v>
      </c>
      <c r="L137" s="1">
        <v>527</v>
      </c>
      <c r="O137" s="1">
        <v>145</v>
      </c>
      <c r="P137" s="1">
        <v>118</v>
      </c>
      <c r="Q137" s="1">
        <v>12.5</v>
      </c>
      <c r="V137" s="1">
        <v>64900.000000000007</v>
      </c>
      <c r="W137" s="1">
        <v>12000</v>
      </c>
      <c r="X137" s="1">
        <v>34200</v>
      </c>
      <c r="Y137" s="1">
        <v>2280</v>
      </c>
      <c r="Z137" s="1">
        <v>17.260999999999999</v>
      </c>
      <c r="AA137" s="1" t="s">
        <v>111</v>
      </c>
      <c r="AB137" s="1" t="s">
        <v>14</v>
      </c>
      <c r="AD137" s="1" t="s">
        <v>123</v>
      </c>
      <c r="AE137" s="1" t="s">
        <v>46</v>
      </c>
      <c r="AF137" s="1" t="s">
        <v>85</v>
      </c>
      <c r="AG137" s="1" t="s">
        <v>46</v>
      </c>
      <c r="AH137" s="1" t="s">
        <v>17</v>
      </c>
      <c r="AI137" s="1" t="s">
        <v>23</v>
      </c>
      <c r="AJ137" s="1" t="s">
        <v>86</v>
      </c>
      <c r="AK137" s="1">
        <v>1.0369999999999999</v>
      </c>
      <c r="AL137" s="1" t="s">
        <v>17</v>
      </c>
      <c r="AM137" s="1" t="s">
        <v>54</v>
      </c>
      <c r="AN137" s="1">
        <v>1.155</v>
      </c>
      <c r="AO137" s="1" t="s">
        <v>14</v>
      </c>
      <c r="AP137" s="1" t="s">
        <v>46</v>
      </c>
      <c r="AQ137" s="1" t="s">
        <v>42</v>
      </c>
      <c r="AR137" s="1">
        <v>748.17</v>
      </c>
      <c r="AS137" s="1" t="s">
        <v>17</v>
      </c>
      <c r="AU137" s="1" t="s">
        <v>86</v>
      </c>
      <c r="AV137" s="1" t="s">
        <v>24</v>
      </c>
      <c r="AX137" s="1">
        <v>61600</v>
      </c>
      <c r="AY137" s="1">
        <v>11600</v>
      </c>
      <c r="AZ137" s="1">
        <v>30300</v>
      </c>
      <c r="BA137" s="1">
        <v>2440</v>
      </c>
      <c r="BB137" s="1">
        <v>2887.4</v>
      </c>
      <c r="BC137" s="1">
        <v>2970</v>
      </c>
      <c r="BD137" s="1">
        <v>144.12</v>
      </c>
      <c r="BF137" s="1" t="s">
        <v>123</v>
      </c>
      <c r="BG137" s="1">
        <v>2.0030000000000001</v>
      </c>
      <c r="BH137" s="1">
        <v>106</v>
      </c>
      <c r="BI137" s="1" t="s">
        <v>46</v>
      </c>
      <c r="BJ137" s="1">
        <v>0.13700000000000001</v>
      </c>
      <c r="BK137" s="1">
        <v>5.8310000000000004</v>
      </c>
      <c r="BL137" s="1" t="s">
        <v>86</v>
      </c>
      <c r="BM137" s="1">
        <v>6.0039999999999996</v>
      </c>
      <c r="BN137" s="1">
        <v>4.806</v>
      </c>
      <c r="BO137" s="1" t="s">
        <v>54</v>
      </c>
      <c r="BP137" s="1" t="s">
        <v>46</v>
      </c>
      <c r="BQ137" s="1" t="s">
        <v>14</v>
      </c>
      <c r="BR137" s="1" t="s">
        <v>46</v>
      </c>
      <c r="BS137" s="1" t="s">
        <v>42</v>
      </c>
      <c r="BT137" s="1">
        <v>683.29</v>
      </c>
      <c r="BU137" s="1" t="s">
        <v>17</v>
      </c>
      <c r="BW137" s="1" t="s">
        <v>86</v>
      </c>
      <c r="BX137" s="1">
        <v>28.846</v>
      </c>
      <c r="BZ137" s="1">
        <v>358</v>
      </c>
      <c r="CC137" s="1" t="s">
        <v>18</v>
      </c>
      <c r="CD137" s="1">
        <v>144</v>
      </c>
      <c r="CE137" s="1">
        <v>6</v>
      </c>
      <c r="CH137" s="1">
        <v>0.52900000000000003</v>
      </c>
      <c r="CM137" s="1" t="s">
        <v>18</v>
      </c>
      <c r="CN137" s="1">
        <v>280</v>
      </c>
      <c r="CO137" s="1" t="s">
        <v>285</v>
      </c>
    </row>
    <row r="138" spans="1:95" x14ac:dyDescent="0.25">
      <c r="A138" s="1" t="s">
        <v>455</v>
      </c>
      <c r="B138" s="1">
        <v>201601576</v>
      </c>
      <c r="C138" s="1" t="s">
        <v>287</v>
      </c>
      <c r="D138" s="1" t="s">
        <v>299</v>
      </c>
      <c r="E138" s="1">
        <v>4954000</v>
      </c>
      <c r="F138" s="1">
        <v>298.74252672</v>
      </c>
      <c r="G138" s="1" t="s">
        <v>21</v>
      </c>
      <c r="H138" s="1" t="s">
        <v>254</v>
      </c>
      <c r="I138" s="2">
        <v>42492.583333333336</v>
      </c>
      <c r="K138" s="1">
        <v>7.7545000000000002</v>
      </c>
      <c r="L138" s="1">
        <v>518</v>
      </c>
      <c r="O138" s="1">
        <v>150</v>
      </c>
      <c r="P138" s="1">
        <v>119</v>
      </c>
      <c r="Q138" s="1">
        <v>14.4</v>
      </c>
      <c r="V138" s="1">
        <v>69800</v>
      </c>
      <c r="W138" s="1">
        <v>12200</v>
      </c>
      <c r="X138" s="1">
        <v>37300</v>
      </c>
      <c r="Y138" s="1">
        <v>2170</v>
      </c>
      <c r="Z138" s="1">
        <v>24.459</v>
      </c>
      <c r="AA138" s="1" t="s">
        <v>111</v>
      </c>
      <c r="AB138" s="1">
        <v>5.9429999999999996</v>
      </c>
      <c r="AD138" s="1" t="s">
        <v>123</v>
      </c>
      <c r="AE138" s="1" t="s">
        <v>46</v>
      </c>
      <c r="AF138" s="1" t="s">
        <v>85</v>
      </c>
      <c r="AG138" s="1" t="s">
        <v>46</v>
      </c>
      <c r="AH138" s="1" t="s">
        <v>17</v>
      </c>
      <c r="AI138" s="1" t="s">
        <v>23</v>
      </c>
      <c r="AJ138" s="1" t="s">
        <v>86</v>
      </c>
      <c r="AK138" s="1">
        <v>1.1499999999999999</v>
      </c>
      <c r="AL138" s="1" t="s">
        <v>17</v>
      </c>
      <c r="AM138" s="1" t="s">
        <v>54</v>
      </c>
      <c r="AN138" s="1">
        <v>1.0660000000000001</v>
      </c>
      <c r="AO138" s="1" t="s">
        <v>14</v>
      </c>
      <c r="AP138" s="1" t="s">
        <v>46</v>
      </c>
      <c r="AQ138" s="1" t="s">
        <v>42</v>
      </c>
      <c r="AR138" s="1">
        <v>703.45</v>
      </c>
      <c r="AS138" s="1" t="s">
        <v>17</v>
      </c>
      <c r="AU138" s="1" t="s">
        <v>86</v>
      </c>
      <c r="AV138" s="1" t="s">
        <v>24</v>
      </c>
      <c r="AX138" s="1">
        <v>84400</v>
      </c>
      <c r="AY138" s="1">
        <v>15800</v>
      </c>
      <c r="AZ138" s="1">
        <v>37300</v>
      </c>
      <c r="BA138" s="1">
        <v>3690</v>
      </c>
      <c r="BB138" s="1">
        <v>6177</v>
      </c>
      <c r="BC138" s="1">
        <v>6260</v>
      </c>
      <c r="BD138" s="1">
        <v>263.26</v>
      </c>
      <c r="BF138" s="1" t="s">
        <v>123</v>
      </c>
      <c r="BG138" s="1">
        <v>2.423</v>
      </c>
      <c r="BH138" s="1">
        <v>162.91</v>
      </c>
      <c r="BI138" s="1" t="s">
        <v>46</v>
      </c>
      <c r="BJ138" s="1">
        <v>0.27600000000000002</v>
      </c>
      <c r="BK138" s="1">
        <v>3.8410000000000002</v>
      </c>
      <c r="BL138" s="1" t="s">
        <v>86</v>
      </c>
      <c r="BM138" s="1">
        <v>9.875</v>
      </c>
      <c r="BN138" s="1">
        <v>10.141</v>
      </c>
      <c r="BO138" s="1" t="s">
        <v>54</v>
      </c>
      <c r="BP138" s="1" t="s">
        <v>46</v>
      </c>
      <c r="BQ138" s="1">
        <v>5.44</v>
      </c>
      <c r="BR138" s="1" t="s">
        <v>46</v>
      </c>
      <c r="BS138" s="1" t="s">
        <v>42</v>
      </c>
      <c r="BT138" s="1">
        <v>806.5</v>
      </c>
      <c r="BU138" s="1" t="s">
        <v>17</v>
      </c>
      <c r="BW138" s="1" t="s">
        <v>86</v>
      </c>
      <c r="BX138" s="1">
        <v>55.521000000000001</v>
      </c>
      <c r="BZ138" s="1">
        <v>348</v>
      </c>
      <c r="CC138" s="1" t="s">
        <v>18</v>
      </c>
      <c r="CD138" s="1">
        <v>145</v>
      </c>
      <c r="CE138" s="1">
        <v>9</v>
      </c>
      <c r="CH138" s="1">
        <v>0.377</v>
      </c>
      <c r="CM138" s="1" t="s">
        <v>18</v>
      </c>
      <c r="CN138" s="1">
        <v>647</v>
      </c>
      <c r="CO138" s="1" t="s">
        <v>285</v>
      </c>
      <c r="CQ138" s="1">
        <v>224.3</v>
      </c>
    </row>
    <row r="139" spans="1:95" x14ac:dyDescent="0.25">
      <c r="A139" s="1" t="s">
        <v>476</v>
      </c>
      <c r="B139" s="1">
        <v>201600925</v>
      </c>
      <c r="C139" s="1" t="s">
        <v>287</v>
      </c>
      <c r="D139" s="1" t="s">
        <v>293</v>
      </c>
      <c r="E139" s="1">
        <v>4954000</v>
      </c>
      <c r="F139" s="1">
        <v>298.74252672</v>
      </c>
      <c r="G139" s="1" t="s">
        <v>21</v>
      </c>
      <c r="H139" s="1" t="s">
        <v>254</v>
      </c>
      <c r="I139" s="2">
        <v>42451.395833333336</v>
      </c>
      <c r="K139" s="1">
        <v>7.9689999999999994</v>
      </c>
      <c r="L139" s="1">
        <v>539</v>
      </c>
      <c r="O139" s="1">
        <v>157</v>
      </c>
      <c r="P139" s="1">
        <v>114</v>
      </c>
      <c r="Q139" s="1">
        <v>14.3</v>
      </c>
      <c r="V139" s="1">
        <v>67400</v>
      </c>
      <c r="W139" s="1">
        <v>13100</v>
      </c>
      <c r="X139" s="1">
        <v>35600</v>
      </c>
      <c r="Y139" s="1">
        <v>2170</v>
      </c>
      <c r="Z139" s="1" t="s">
        <v>24</v>
      </c>
      <c r="AA139" s="1" t="s">
        <v>111</v>
      </c>
      <c r="AB139" s="1" t="s">
        <v>14</v>
      </c>
      <c r="AD139" s="1" t="s">
        <v>123</v>
      </c>
      <c r="AE139" s="1" t="s">
        <v>46</v>
      </c>
      <c r="AF139" s="1" t="s">
        <v>85</v>
      </c>
      <c r="AG139" s="1" t="s">
        <v>46</v>
      </c>
      <c r="AH139" s="1" t="s">
        <v>17</v>
      </c>
      <c r="AI139" s="1" t="s">
        <v>23</v>
      </c>
      <c r="AJ139" s="1" t="s">
        <v>86</v>
      </c>
      <c r="AK139" s="1" t="s">
        <v>46</v>
      </c>
      <c r="AL139" s="1" t="s">
        <v>17</v>
      </c>
      <c r="AM139" s="1" t="s">
        <v>54</v>
      </c>
      <c r="AN139" s="1">
        <v>1.236</v>
      </c>
      <c r="AO139" s="1" t="s">
        <v>14</v>
      </c>
      <c r="AP139" s="1" t="s">
        <v>46</v>
      </c>
      <c r="AQ139" s="1" t="s">
        <v>42</v>
      </c>
      <c r="AR139" s="1">
        <v>733.53</v>
      </c>
      <c r="AS139" s="1" t="s">
        <v>17</v>
      </c>
      <c r="AU139" s="1" t="s">
        <v>86</v>
      </c>
      <c r="AV139" s="1" t="s">
        <v>24</v>
      </c>
      <c r="AX139" s="1">
        <v>65900</v>
      </c>
      <c r="AY139" s="1">
        <v>12100</v>
      </c>
      <c r="AZ139" s="1">
        <v>34100</v>
      </c>
      <c r="BA139" s="1">
        <v>2250</v>
      </c>
      <c r="BB139" s="1">
        <v>528.32000000000005</v>
      </c>
      <c r="BC139" s="1">
        <v>659</v>
      </c>
      <c r="BD139" s="1">
        <v>64.033000000000001</v>
      </c>
      <c r="BF139" s="1" t="s">
        <v>123</v>
      </c>
      <c r="BG139" s="1">
        <v>1.66</v>
      </c>
      <c r="BH139" s="1" t="s">
        <v>85</v>
      </c>
      <c r="BI139" s="1" t="s">
        <v>46</v>
      </c>
      <c r="BJ139" s="1" t="s">
        <v>17</v>
      </c>
      <c r="BK139" s="1">
        <v>4.9909999999999997</v>
      </c>
      <c r="BL139" s="1" t="s">
        <v>86</v>
      </c>
      <c r="BM139" s="1">
        <v>3.577</v>
      </c>
      <c r="BN139" s="1">
        <v>2.3340000000000001</v>
      </c>
      <c r="BO139" s="1" t="s">
        <v>54</v>
      </c>
      <c r="BP139" s="1" t="s">
        <v>46</v>
      </c>
      <c r="BQ139" s="1" t="s">
        <v>14</v>
      </c>
      <c r="BR139" s="1" t="s">
        <v>46</v>
      </c>
      <c r="BS139" s="1" t="s">
        <v>42</v>
      </c>
      <c r="BT139" s="1">
        <v>741.42</v>
      </c>
      <c r="BU139" s="1" t="s">
        <v>17</v>
      </c>
      <c r="BW139" s="1" t="s">
        <v>86</v>
      </c>
      <c r="BX139" s="1" t="s">
        <v>24</v>
      </c>
      <c r="BZ139" s="1">
        <v>382</v>
      </c>
      <c r="CC139" s="1" t="s">
        <v>18</v>
      </c>
      <c r="CD139" s="1">
        <v>139</v>
      </c>
      <c r="CE139" s="1">
        <v>4</v>
      </c>
      <c r="CH139" s="1">
        <v>0.44500000000000001</v>
      </c>
      <c r="CM139" s="1" t="s">
        <v>18</v>
      </c>
      <c r="CN139" s="1">
        <v>152.80000000000001</v>
      </c>
      <c r="CO139" s="1" t="s">
        <v>285</v>
      </c>
    </row>
    <row r="140" spans="1:95" x14ac:dyDescent="0.25">
      <c r="A140" s="1" t="s">
        <v>466</v>
      </c>
      <c r="B140" s="1">
        <v>201600832</v>
      </c>
      <c r="C140" s="1" t="s">
        <v>287</v>
      </c>
      <c r="D140" s="1" t="s">
        <v>292</v>
      </c>
      <c r="E140" s="1">
        <v>4954000</v>
      </c>
      <c r="F140" s="1">
        <v>298.74252672</v>
      </c>
      <c r="G140" s="1" t="s">
        <v>21</v>
      </c>
      <c r="H140" s="1" t="s">
        <v>254</v>
      </c>
      <c r="I140" s="2">
        <v>42444.347222222219</v>
      </c>
      <c r="K140" s="1">
        <v>7.8819999999999997</v>
      </c>
      <c r="L140" s="1">
        <v>541</v>
      </c>
      <c r="O140" s="1">
        <v>160</v>
      </c>
      <c r="P140" s="1">
        <v>118</v>
      </c>
      <c r="Q140" s="1">
        <v>14.6</v>
      </c>
      <c r="V140" s="1">
        <v>71900</v>
      </c>
      <c r="W140" s="1">
        <v>13400</v>
      </c>
      <c r="X140" s="1">
        <v>37000</v>
      </c>
      <c r="Y140" s="1">
        <v>2220</v>
      </c>
      <c r="Z140" s="1" t="s">
        <v>24</v>
      </c>
      <c r="AA140" s="1" t="s">
        <v>111</v>
      </c>
      <c r="AB140" s="1" t="s">
        <v>14</v>
      </c>
      <c r="AD140" s="1" t="s">
        <v>123</v>
      </c>
      <c r="AE140" s="1" t="s">
        <v>46</v>
      </c>
      <c r="AF140" s="1" t="s">
        <v>85</v>
      </c>
      <c r="AG140" s="1" t="s">
        <v>46</v>
      </c>
      <c r="AH140" s="1" t="s">
        <v>17</v>
      </c>
      <c r="AI140" s="1" t="s">
        <v>23</v>
      </c>
      <c r="AJ140" s="1" t="s">
        <v>86</v>
      </c>
      <c r="AK140" s="1" t="s">
        <v>46</v>
      </c>
      <c r="AL140" s="1" t="s">
        <v>17</v>
      </c>
      <c r="AM140" s="1" t="s">
        <v>54</v>
      </c>
      <c r="AN140" s="1">
        <v>1.2849999999999999</v>
      </c>
      <c r="AO140" s="1" t="s">
        <v>14</v>
      </c>
      <c r="AP140" s="1" t="s">
        <v>46</v>
      </c>
      <c r="AQ140" s="1" t="s">
        <v>42</v>
      </c>
      <c r="AR140" s="1">
        <v>776.46</v>
      </c>
      <c r="AS140" s="1" t="s">
        <v>17</v>
      </c>
      <c r="AU140" s="1" t="s">
        <v>86</v>
      </c>
      <c r="AV140" s="1" t="s">
        <v>24</v>
      </c>
      <c r="AX140" s="1">
        <v>66000</v>
      </c>
      <c r="AY140" s="1">
        <v>12600</v>
      </c>
      <c r="AZ140" s="1">
        <v>32700.000000000004</v>
      </c>
      <c r="BA140" s="1">
        <v>2380</v>
      </c>
      <c r="BB140" s="1">
        <v>1543.6</v>
      </c>
      <c r="BC140" s="1">
        <v>1640</v>
      </c>
      <c r="BD140" s="1">
        <v>101.3</v>
      </c>
      <c r="BF140" s="1" t="s">
        <v>123</v>
      </c>
      <c r="BG140" s="1" t="s">
        <v>46</v>
      </c>
      <c r="BH140" s="1" t="s">
        <v>85</v>
      </c>
      <c r="BI140" s="1" t="s">
        <v>46</v>
      </c>
      <c r="BJ140" s="1" t="s">
        <v>17</v>
      </c>
      <c r="BK140" s="1">
        <v>4.2839999999999998</v>
      </c>
      <c r="BL140" s="1" t="s">
        <v>86</v>
      </c>
      <c r="BM140" s="1">
        <v>4.6790000000000003</v>
      </c>
      <c r="BN140" s="1">
        <v>3.21</v>
      </c>
      <c r="BO140" s="1" t="s">
        <v>54</v>
      </c>
      <c r="BP140" s="1">
        <v>1.1240000000000001</v>
      </c>
      <c r="BQ140" s="1" t="s">
        <v>14</v>
      </c>
      <c r="BR140" s="1" t="s">
        <v>46</v>
      </c>
      <c r="BS140" s="1" t="s">
        <v>42</v>
      </c>
      <c r="BT140" s="1">
        <v>785.61</v>
      </c>
      <c r="BU140" s="1" t="s">
        <v>17</v>
      </c>
      <c r="BW140" s="1" t="s">
        <v>86</v>
      </c>
      <c r="BX140" s="1">
        <v>18.32</v>
      </c>
      <c r="BZ140" s="1">
        <v>376</v>
      </c>
      <c r="CC140" s="1" t="s">
        <v>18</v>
      </c>
      <c r="CD140" s="1">
        <v>144</v>
      </c>
      <c r="CE140" s="1">
        <v>6</v>
      </c>
      <c r="CH140" s="1">
        <v>0.498</v>
      </c>
      <c r="CM140" s="1" t="s">
        <v>18</v>
      </c>
      <c r="CN140" s="1">
        <v>209.2</v>
      </c>
      <c r="CO140" s="1" t="s">
        <v>285</v>
      </c>
      <c r="CQ140" s="1">
        <v>234.5</v>
      </c>
    </row>
    <row r="141" spans="1:95" x14ac:dyDescent="0.25">
      <c r="A141" s="1" t="s">
        <v>482</v>
      </c>
      <c r="B141" s="1">
        <v>201601044</v>
      </c>
      <c r="C141" s="1" t="s">
        <v>287</v>
      </c>
      <c r="D141" s="1" t="s">
        <v>294</v>
      </c>
      <c r="E141" s="1">
        <v>4954000</v>
      </c>
      <c r="F141" s="1">
        <v>298.74252672</v>
      </c>
      <c r="G141" s="1" t="s">
        <v>21</v>
      </c>
      <c r="H141" s="1" t="s">
        <v>254</v>
      </c>
      <c r="I141" s="2">
        <v>42457.701388888891</v>
      </c>
      <c r="K141" s="1">
        <v>8.0040000000000013</v>
      </c>
      <c r="L141" s="1">
        <v>536</v>
      </c>
      <c r="O141" s="1">
        <v>160</v>
      </c>
      <c r="P141" s="1">
        <v>113</v>
      </c>
      <c r="Q141" s="1">
        <v>14.3</v>
      </c>
      <c r="V141" s="1">
        <v>70800</v>
      </c>
      <c r="W141" s="1">
        <v>12600</v>
      </c>
      <c r="X141" s="1">
        <v>38100</v>
      </c>
      <c r="Y141" s="1">
        <v>2210</v>
      </c>
      <c r="Z141" s="1" t="s">
        <v>24</v>
      </c>
      <c r="AA141" s="1" t="s">
        <v>111</v>
      </c>
      <c r="AB141" s="1" t="s">
        <v>14</v>
      </c>
      <c r="AD141" s="1" t="s">
        <v>123</v>
      </c>
      <c r="AE141" s="1" t="s">
        <v>46</v>
      </c>
      <c r="AF141" s="1" t="s">
        <v>85</v>
      </c>
      <c r="AG141" s="1" t="s">
        <v>46</v>
      </c>
      <c r="AH141" s="1" t="s">
        <v>17</v>
      </c>
      <c r="AI141" s="1" t="s">
        <v>23</v>
      </c>
      <c r="AJ141" s="1" t="s">
        <v>86</v>
      </c>
      <c r="AK141" s="1" t="s">
        <v>46</v>
      </c>
      <c r="AL141" s="1" t="s">
        <v>17</v>
      </c>
      <c r="AM141" s="1" t="s">
        <v>54</v>
      </c>
      <c r="AN141" s="1">
        <v>1.2490000000000001</v>
      </c>
      <c r="AO141" s="1" t="s">
        <v>14</v>
      </c>
      <c r="AP141" s="1" t="s">
        <v>46</v>
      </c>
      <c r="AQ141" s="1" t="s">
        <v>42</v>
      </c>
      <c r="AR141" s="1">
        <v>725.25</v>
      </c>
      <c r="AS141" s="1" t="s">
        <v>17</v>
      </c>
      <c r="AU141" s="1" t="s">
        <v>86</v>
      </c>
      <c r="AV141" s="1" t="s">
        <v>24</v>
      </c>
      <c r="AX141" s="1">
        <v>70200</v>
      </c>
      <c r="AY141" s="1">
        <v>12700</v>
      </c>
      <c r="AZ141" s="1">
        <v>37600</v>
      </c>
      <c r="BA141" s="1">
        <v>2200</v>
      </c>
      <c r="BB141" s="1">
        <v>255.91</v>
      </c>
      <c r="BC141" s="1">
        <v>356</v>
      </c>
      <c r="BD141" s="1">
        <v>41.866</v>
      </c>
      <c r="BF141" s="1" t="s">
        <v>123</v>
      </c>
      <c r="BG141" s="1">
        <v>9.7639999999999993</v>
      </c>
      <c r="BH141" s="1" t="s">
        <v>85</v>
      </c>
      <c r="BI141" s="1" t="s">
        <v>46</v>
      </c>
      <c r="BJ141" s="1" t="s">
        <v>17</v>
      </c>
      <c r="BK141" s="1">
        <v>7.9660000000000002</v>
      </c>
      <c r="BL141" s="1" t="s">
        <v>86</v>
      </c>
      <c r="BM141" s="1">
        <v>2.2639999999999998</v>
      </c>
      <c r="BN141" s="1">
        <v>1.27</v>
      </c>
      <c r="BO141" s="1" t="s">
        <v>54</v>
      </c>
      <c r="BP141" s="1" t="s">
        <v>46</v>
      </c>
      <c r="BQ141" s="1" t="s">
        <v>14</v>
      </c>
      <c r="BR141" s="1" t="s">
        <v>46</v>
      </c>
      <c r="BS141" s="1" t="s">
        <v>42</v>
      </c>
      <c r="BT141" s="1">
        <v>774.82</v>
      </c>
      <c r="BU141" s="1" t="s">
        <v>17</v>
      </c>
      <c r="BW141" s="1" t="s">
        <v>86</v>
      </c>
      <c r="BX141" s="1" t="s">
        <v>24</v>
      </c>
      <c r="BZ141" s="1">
        <v>360</v>
      </c>
      <c r="CC141" s="1" t="s">
        <v>18</v>
      </c>
      <c r="CD141" s="1">
        <v>138</v>
      </c>
      <c r="CE141" s="1">
        <v>5</v>
      </c>
      <c r="CH141" s="1">
        <v>0.34300000000000003</v>
      </c>
      <c r="CM141" s="1" t="s">
        <v>18</v>
      </c>
      <c r="CN141" s="1">
        <v>36.4</v>
      </c>
      <c r="CO141" s="1" t="s">
        <v>285</v>
      </c>
    </row>
    <row r="142" spans="1:95" x14ac:dyDescent="0.25">
      <c r="A142" s="1" t="s">
        <v>448</v>
      </c>
      <c r="B142" s="1">
        <v>201601435</v>
      </c>
      <c r="C142" s="1" t="s">
        <v>287</v>
      </c>
      <c r="D142" s="1" t="s">
        <v>297</v>
      </c>
      <c r="E142" s="1">
        <v>4954000</v>
      </c>
      <c r="F142" s="1">
        <v>298.74252672</v>
      </c>
      <c r="G142" s="1" t="s">
        <v>21</v>
      </c>
      <c r="H142" s="1" t="s">
        <v>254</v>
      </c>
      <c r="I142" s="2">
        <v>42479.517361111109</v>
      </c>
      <c r="K142" s="1">
        <v>7.6244999999999994</v>
      </c>
      <c r="L142" s="1">
        <v>543</v>
      </c>
      <c r="O142" s="1">
        <v>164</v>
      </c>
      <c r="P142" s="1">
        <v>111</v>
      </c>
      <c r="Q142" s="1">
        <v>14.2</v>
      </c>
      <c r="V142" s="1">
        <v>66600</v>
      </c>
      <c r="W142" s="1">
        <v>12800</v>
      </c>
      <c r="X142" s="1">
        <v>41300</v>
      </c>
      <c r="Y142" s="1">
        <v>1920</v>
      </c>
      <c r="Z142" s="1">
        <v>18.45</v>
      </c>
      <c r="AA142" s="1" t="s">
        <v>111</v>
      </c>
      <c r="AB142" s="1" t="s">
        <v>14</v>
      </c>
      <c r="AD142" s="1" t="s">
        <v>123</v>
      </c>
      <c r="AE142" s="1" t="s">
        <v>46</v>
      </c>
      <c r="AF142" s="1" t="s">
        <v>85</v>
      </c>
      <c r="AG142" s="1" t="s">
        <v>46</v>
      </c>
      <c r="AH142" s="1" t="s">
        <v>17</v>
      </c>
      <c r="AI142" s="1" t="s">
        <v>23</v>
      </c>
      <c r="AJ142" s="1" t="s">
        <v>86</v>
      </c>
      <c r="AK142" s="1">
        <v>1.105</v>
      </c>
      <c r="AL142" s="1" t="s">
        <v>17</v>
      </c>
      <c r="AM142" s="1" t="s">
        <v>54</v>
      </c>
      <c r="AN142" s="1">
        <v>1.234</v>
      </c>
      <c r="AO142" s="1" t="s">
        <v>14</v>
      </c>
      <c r="AP142" s="1" t="s">
        <v>46</v>
      </c>
      <c r="AQ142" s="1" t="s">
        <v>42</v>
      </c>
      <c r="AR142" s="1">
        <v>686.39</v>
      </c>
      <c r="AS142" s="1" t="s">
        <v>17</v>
      </c>
      <c r="AU142" s="1" t="s">
        <v>86</v>
      </c>
      <c r="AV142" s="1" t="s">
        <v>24</v>
      </c>
      <c r="AX142" s="1">
        <v>69100</v>
      </c>
      <c r="AY142" s="1">
        <v>14200</v>
      </c>
      <c r="AZ142" s="1">
        <v>38700</v>
      </c>
      <c r="BA142" s="1">
        <v>2690</v>
      </c>
      <c r="BB142" s="1">
        <v>2047</v>
      </c>
      <c r="BC142" s="1">
        <v>7060</v>
      </c>
      <c r="BD142" s="1">
        <v>244.85</v>
      </c>
      <c r="BF142" s="1" t="s">
        <v>123</v>
      </c>
      <c r="BG142" s="1">
        <v>1.1759999999999999</v>
      </c>
      <c r="BH142" s="1">
        <v>123.92</v>
      </c>
      <c r="BI142" s="1" t="s">
        <v>46</v>
      </c>
      <c r="BJ142" s="1">
        <v>0.22</v>
      </c>
      <c r="BK142" s="1" t="s">
        <v>23</v>
      </c>
      <c r="BL142" s="1" t="s">
        <v>86</v>
      </c>
      <c r="BM142" s="1">
        <v>9.6920000000000002</v>
      </c>
      <c r="BN142" s="1">
        <v>9.5449999999999999</v>
      </c>
      <c r="BO142" s="1" t="s">
        <v>54</v>
      </c>
      <c r="BP142" s="1" t="s">
        <v>46</v>
      </c>
      <c r="BQ142" s="1" t="s">
        <v>14</v>
      </c>
      <c r="BR142" s="1" t="s">
        <v>46</v>
      </c>
      <c r="BS142" s="1" t="s">
        <v>42</v>
      </c>
      <c r="BT142" s="1">
        <v>690.3</v>
      </c>
      <c r="BU142" s="1" t="s">
        <v>17</v>
      </c>
      <c r="BW142" s="1" t="s">
        <v>86</v>
      </c>
      <c r="BX142" s="1">
        <v>49.511000000000003</v>
      </c>
      <c r="BZ142" s="1">
        <v>378</v>
      </c>
      <c r="CC142" s="1" t="s">
        <v>18</v>
      </c>
      <c r="CD142" s="1">
        <v>136</v>
      </c>
      <c r="CE142" s="1">
        <v>17</v>
      </c>
      <c r="CH142" s="1">
        <v>0.48199999999999998</v>
      </c>
      <c r="CM142" s="1" t="s">
        <v>18</v>
      </c>
      <c r="CN142" s="1">
        <v>18.8</v>
      </c>
      <c r="CO142" s="1" t="s">
        <v>285</v>
      </c>
      <c r="CQ142" s="1">
        <v>218.8</v>
      </c>
    </row>
    <row r="143" spans="1:95" x14ac:dyDescent="0.25">
      <c r="A143" s="1" t="s">
        <v>428</v>
      </c>
      <c r="B143" s="1">
        <v>201600686</v>
      </c>
      <c r="C143" s="1" t="s">
        <v>287</v>
      </c>
      <c r="D143" s="1" t="s">
        <v>289</v>
      </c>
      <c r="E143" s="1">
        <v>4954000</v>
      </c>
      <c r="F143" s="1">
        <v>298.74252672</v>
      </c>
      <c r="G143" s="1" t="s">
        <v>21</v>
      </c>
      <c r="H143" s="1" t="s">
        <v>254</v>
      </c>
      <c r="I143" s="2">
        <v>42423.423611111109</v>
      </c>
      <c r="K143" s="1">
        <v>7.4755000000000003</v>
      </c>
      <c r="L143" s="1">
        <v>579</v>
      </c>
      <c r="O143" s="1">
        <v>170</v>
      </c>
      <c r="P143" s="1">
        <v>125</v>
      </c>
      <c r="Q143" s="1">
        <v>11.9</v>
      </c>
      <c r="V143" s="1">
        <v>67870</v>
      </c>
      <c r="W143" s="1">
        <v>12510</v>
      </c>
      <c r="X143" s="1">
        <v>44840</v>
      </c>
      <c r="Y143" s="1">
        <v>3122</v>
      </c>
      <c r="Z143" s="1">
        <v>14.896000000000001</v>
      </c>
      <c r="AA143" s="1" t="s">
        <v>111</v>
      </c>
      <c r="AB143" s="1" t="s">
        <v>14</v>
      </c>
      <c r="AD143" s="1" t="s">
        <v>123</v>
      </c>
      <c r="AE143" s="1" t="s">
        <v>46</v>
      </c>
      <c r="AF143" s="1" t="s">
        <v>85</v>
      </c>
      <c r="AG143" s="1" t="s">
        <v>46</v>
      </c>
      <c r="AH143" s="1" t="s">
        <v>17</v>
      </c>
      <c r="AI143" s="1" t="s">
        <v>23</v>
      </c>
      <c r="AJ143" s="1" t="s">
        <v>86</v>
      </c>
      <c r="AK143" s="1">
        <v>1.806</v>
      </c>
      <c r="AL143" s="1" t="s">
        <v>17</v>
      </c>
      <c r="AM143" s="1" t="s">
        <v>54</v>
      </c>
      <c r="AN143" s="1">
        <v>1.38</v>
      </c>
      <c r="AO143" s="1" t="s">
        <v>14</v>
      </c>
      <c r="AP143" s="1">
        <v>1.1719999999999999</v>
      </c>
      <c r="AQ143" s="1" t="s">
        <v>42</v>
      </c>
      <c r="AR143" s="1">
        <v>796.31</v>
      </c>
      <c r="AS143" s="1" t="s">
        <v>17</v>
      </c>
      <c r="AU143" s="1" t="s">
        <v>86</v>
      </c>
      <c r="AV143" s="1" t="s">
        <v>24</v>
      </c>
      <c r="AX143" s="1">
        <v>104000</v>
      </c>
      <c r="AY143" s="1">
        <v>18200</v>
      </c>
      <c r="AZ143" s="1">
        <v>44800</v>
      </c>
      <c r="BA143" s="1">
        <v>3290</v>
      </c>
      <c r="BB143" s="1">
        <v>2475.1999999999998</v>
      </c>
      <c r="BC143" s="1">
        <v>1250</v>
      </c>
      <c r="BD143" s="1">
        <v>921.56</v>
      </c>
      <c r="BF143" s="1" t="s">
        <v>123</v>
      </c>
      <c r="BG143" s="1">
        <v>1.5409999999999999</v>
      </c>
      <c r="BH143" s="1">
        <v>226.63</v>
      </c>
      <c r="BI143" s="1">
        <v>2.0870000000000002</v>
      </c>
      <c r="BJ143" s="1">
        <v>0.39400000000000002</v>
      </c>
      <c r="BK143" s="1">
        <v>4.5350000000000001</v>
      </c>
      <c r="BL143" s="1" t="s">
        <v>86</v>
      </c>
      <c r="BM143" s="1">
        <v>16.257999999999999</v>
      </c>
      <c r="BN143" s="1">
        <v>9.8320000000000007</v>
      </c>
      <c r="BO143" s="1" t="s">
        <v>54</v>
      </c>
      <c r="BP143" s="1" t="s">
        <v>46</v>
      </c>
      <c r="BQ143" s="1">
        <v>7.4870000000000001</v>
      </c>
      <c r="BR143" s="1" t="s">
        <v>46</v>
      </c>
      <c r="BS143" s="1" t="s">
        <v>42</v>
      </c>
      <c r="BT143" s="1">
        <v>1036.9000000000001</v>
      </c>
      <c r="BU143" s="1" t="s">
        <v>17</v>
      </c>
      <c r="BW143" s="1" t="s">
        <v>86</v>
      </c>
      <c r="BX143" s="1">
        <v>58.051000000000002</v>
      </c>
      <c r="BZ143" s="1">
        <v>394</v>
      </c>
      <c r="CC143" s="1" t="s">
        <v>18</v>
      </c>
      <c r="CD143" s="1">
        <v>152</v>
      </c>
      <c r="CE143" s="1">
        <v>41</v>
      </c>
      <c r="CH143" s="1">
        <v>0.61399999999999999</v>
      </c>
      <c r="CM143" s="1" t="s">
        <v>18</v>
      </c>
      <c r="CN143" s="1">
        <v>98</v>
      </c>
      <c r="CO143" s="1" t="s">
        <v>285</v>
      </c>
      <c r="CQ143" s="1">
        <v>220.8</v>
      </c>
    </row>
    <row r="144" spans="1:95" x14ac:dyDescent="0.25">
      <c r="A144" s="1" t="s">
        <v>445</v>
      </c>
      <c r="B144" s="1">
        <v>201600733</v>
      </c>
      <c r="C144" s="1" t="s">
        <v>287</v>
      </c>
      <c r="D144" s="1" t="s">
        <v>290</v>
      </c>
      <c r="E144" s="1">
        <v>4954000</v>
      </c>
      <c r="F144" s="1">
        <v>298.74252672</v>
      </c>
      <c r="G144" s="1" t="s">
        <v>21</v>
      </c>
      <c r="H144" s="1" t="s">
        <v>254</v>
      </c>
      <c r="I144" s="2">
        <v>42429.666666666664</v>
      </c>
      <c r="K144" s="1">
        <v>7.6125000000000007</v>
      </c>
      <c r="L144" s="1">
        <v>554</v>
      </c>
      <c r="O144" s="1">
        <v>170</v>
      </c>
      <c r="P144" s="1">
        <v>122</v>
      </c>
      <c r="Q144" s="1">
        <v>11.6</v>
      </c>
      <c r="V144" s="1">
        <v>71100</v>
      </c>
      <c r="W144" s="1">
        <v>13700</v>
      </c>
      <c r="X144" s="1">
        <v>39200</v>
      </c>
      <c r="Y144" s="1">
        <v>2600</v>
      </c>
      <c r="Z144" s="1">
        <v>10.430999999999999</v>
      </c>
      <c r="AA144" s="1" t="s">
        <v>111</v>
      </c>
      <c r="AB144" s="1" t="s">
        <v>14</v>
      </c>
      <c r="AD144" s="1" t="s">
        <v>123</v>
      </c>
      <c r="AE144" s="1" t="s">
        <v>46</v>
      </c>
      <c r="AF144" s="1" t="s">
        <v>85</v>
      </c>
      <c r="AG144" s="1" t="s">
        <v>46</v>
      </c>
      <c r="AH144" s="1" t="s">
        <v>17</v>
      </c>
      <c r="AI144" s="1" t="s">
        <v>23</v>
      </c>
      <c r="AJ144" s="1" t="s">
        <v>86</v>
      </c>
      <c r="AK144" s="1">
        <v>1.74</v>
      </c>
      <c r="AL144" s="1" t="s">
        <v>17</v>
      </c>
      <c r="AM144" s="1" t="s">
        <v>54</v>
      </c>
      <c r="AN144" s="1">
        <v>1.2390000000000001</v>
      </c>
      <c r="AO144" s="1" t="s">
        <v>14</v>
      </c>
      <c r="AP144" s="1">
        <v>1.0880000000000001</v>
      </c>
      <c r="AQ144" s="1" t="s">
        <v>42</v>
      </c>
      <c r="AR144" s="1">
        <v>776.5</v>
      </c>
      <c r="AS144" s="1" t="s">
        <v>17</v>
      </c>
      <c r="AU144" s="1" t="s">
        <v>86</v>
      </c>
      <c r="AV144" s="1" t="s">
        <v>24</v>
      </c>
      <c r="AX144" s="1">
        <v>67600</v>
      </c>
      <c r="AY144" s="1">
        <v>13800</v>
      </c>
      <c r="AZ144" s="1">
        <v>36000</v>
      </c>
      <c r="BA144" s="1">
        <v>3500</v>
      </c>
      <c r="BB144" s="1">
        <v>3281.6</v>
      </c>
      <c r="BC144" s="1">
        <v>3312</v>
      </c>
      <c r="BD144" s="1">
        <v>128.94999999999999</v>
      </c>
      <c r="BF144" s="1" t="s">
        <v>123</v>
      </c>
      <c r="BG144" s="1">
        <v>1.8080000000000001</v>
      </c>
      <c r="BH144" s="1">
        <v>120.05</v>
      </c>
      <c r="BI144" s="1" t="s">
        <v>46</v>
      </c>
      <c r="BJ144" s="1">
        <v>0.10199999999999999</v>
      </c>
      <c r="BK144" s="1">
        <v>6.2169999999999996</v>
      </c>
      <c r="BL144" s="1" t="s">
        <v>86</v>
      </c>
      <c r="BM144" s="1">
        <v>5.9710000000000001</v>
      </c>
      <c r="BN144" s="1">
        <v>4.3390000000000004</v>
      </c>
      <c r="BO144" s="1" t="s">
        <v>54</v>
      </c>
      <c r="BP144" s="1">
        <v>1.0580000000000001</v>
      </c>
      <c r="BQ144" s="1" t="s">
        <v>14</v>
      </c>
      <c r="BR144" s="1" t="s">
        <v>46</v>
      </c>
      <c r="BS144" s="1" t="s">
        <v>42</v>
      </c>
      <c r="BT144" s="1">
        <v>861.76</v>
      </c>
      <c r="BU144" s="1" t="s">
        <v>17</v>
      </c>
      <c r="BW144" s="1" t="s">
        <v>86</v>
      </c>
      <c r="BX144" s="1">
        <v>23.396999999999998</v>
      </c>
      <c r="BZ144" s="1">
        <v>386</v>
      </c>
      <c r="CC144" s="1" t="s">
        <v>18</v>
      </c>
      <c r="CD144" s="1">
        <v>148</v>
      </c>
      <c r="CE144" s="1">
        <v>19</v>
      </c>
      <c r="CH144" s="1">
        <v>0.52400000000000002</v>
      </c>
      <c r="CM144" s="1" t="s">
        <v>18</v>
      </c>
      <c r="CN144" s="1">
        <v>14</v>
      </c>
      <c r="CO144" s="1" t="s">
        <v>285</v>
      </c>
      <c r="CQ144" s="1">
        <v>233.8</v>
      </c>
    </row>
    <row r="145" spans="1:95" x14ac:dyDescent="0.25">
      <c r="A145" s="1" t="s">
        <v>438</v>
      </c>
      <c r="B145" s="1">
        <v>201600514</v>
      </c>
      <c r="C145" s="1" t="s">
        <v>287</v>
      </c>
      <c r="D145" s="1" t="s">
        <v>288</v>
      </c>
      <c r="E145" s="1">
        <v>4954000</v>
      </c>
      <c r="F145" s="1">
        <v>298.74252672</v>
      </c>
      <c r="G145" s="1" t="s">
        <v>21</v>
      </c>
      <c r="H145" s="1" t="s">
        <v>254</v>
      </c>
      <c r="I145" s="2">
        <v>42416.625</v>
      </c>
      <c r="K145" s="1">
        <v>7.5739999999999998</v>
      </c>
      <c r="L145" s="1">
        <v>584</v>
      </c>
      <c r="O145" s="1">
        <v>175</v>
      </c>
      <c r="P145" s="1">
        <v>119</v>
      </c>
      <c r="Q145" s="1">
        <v>14.3</v>
      </c>
      <c r="V145" s="1">
        <v>66200</v>
      </c>
      <c r="W145" s="1">
        <v>10900</v>
      </c>
      <c r="X145" s="1">
        <v>62900</v>
      </c>
      <c r="Y145" s="1">
        <v>3100</v>
      </c>
      <c r="Z145" s="1">
        <v>319.32</v>
      </c>
      <c r="AA145" s="1">
        <v>155</v>
      </c>
      <c r="AB145" s="1">
        <v>14.449</v>
      </c>
      <c r="AD145" s="1" t="s">
        <v>123</v>
      </c>
      <c r="AE145" s="1" t="s">
        <v>46</v>
      </c>
      <c r="AF145" s="1">
        <v>186.89</v>
      </c>
      <c r="AG145" s="1" t="s">
        <v>46</v>
      </c>
      <c r="AH145" s="1" t="s">
        <v>17</v>
      </c>
      <c r="AI145" s="1" t="s">
        <v>23</v>
      </c>
      <c r="AJ145" s="1" t="s">
        <v>86</v>
      </c>
      <c r="AK145" s="1">
        <v>5.96</v>
      </c>
      <c r="AL145" s="1">
        <v>0.54700000000000004</v>
      </c>
      <c r="AM145" s="1" t="s">
        <v>54</v>
      </c>
      <c r="AN145" s="1">
        <v>1.502</v>
      </c>
      <c r="AO145" s="1" t="s">
        <v>14</v>
      </c>
      <c r="AP145" s="1">
        <v>1.577</v>
      </c>
      <c r="AQ145" s="1" t="s">
        <v>42</v>
      </c>
      <c r="AR145" s="1">
        <v>749.56</v>
      </c>
      <c r="AS145" s="1" t="s">
        <v>17</v>
      </c>
      <c r="AU145" s="1" t="s">
        <v>86</v>
      </c>
      <c r="AV145" s="1">
        <v>22.478999999999999</v>
      </c>
      <c r="AX145" s="1">
        <v>98700</v>
      </c>
      <c r="AY145" s="1">
        <v>26100</v>
      </c>
      <c r="AZ145" s="1">
        <v>51800</v>
      </c>
      <c r="BA145" s="1">
        <v>11600</v>
      </c>
      <c r="BB145" s="1">
        <v>70180</v>
      </c>
      <c r="BC145" s="1">
        <v>51500</v>
      </c>
      <c r="BD145" s="1">
        <v>1426.9</v>
      </c>
      <c r="BF145" s="1" t="s">
        <v>14</v>
      </c>
      <c r="BG145" s="1">
        <v>10.292999999999999</v>
      </c>
      <c r="BH145" s="1">
        <v>890</v>
      </c>
      <c r="BI145" s="1">
        <v>5.1139999999999999</v>
      </c>
      <c r="BJ145" s="1" t="s">
        <v>46</v>
      </c>
      <c r="BK145" s="1">
        <v>37.093000000000004</v>
      </c>
      <c r="BL145" s="1">
        <v>31.617000000000001</v>
      </c>
      <c r="BM145" s="1">
        <v>82.575999999999993</v>
      </c>
      <c r="BN145" s="1">
        <v>56.707000000000001</v>
      </c>
      <c r="BO145" s="1" t="s">
        <v>54</v>
      </c>
      <c r="BP145" s="1" t="s">
        <v>14</v>
      </c>
      <c r="BQ145" s="1">
        <v>40.436999999999998</v>
      </c>
      <c r="BR145" s="1">
        <v>16.474</v>
      </c>
      <c r="BS145" s="1" t="s">
        <v>14</v>
      </c>
      <c r="BT145" s="1">
        <v>1223</v>
      </c>
      <c r="BU145" s="1" t="s">
        <v>46</v>
      </c>
      <c r="BW145" s="1">
        <v>70.8</v>
      </c>
      <c r="BX145" s="1">
        <v>202.02</v>
      </c>
      <c r="BZ145" s="1">
        <v>490</v>
      </c>
      <c r="CC145" s="1" t="s">
        <v>18</v>
      </c>
      <c r="CD145" s="1">
        <v>145</v>
      </c>
      <c r="CE145" s="1">
        <v>19</v>
      </c>
      <c r="CH145" s="1">
        <v>0.68500000000000005</v>
      </c>
      <c r="CM145" s="1" t="s">
        <v>18</v>
      </c>
      <c r="CN145" s="1">
        <v>4730</v>
      </c>
      <c r="CO145" s="1" t="s">
        <v>285</v>
      </c>
      <c r="CQ145" s="1">
        <v>210</v>
      </c>
    </row>
    <row r="146" spans="1:95" x14ac:dyDescent="0.25">
      <c r="A146" s="1" t="s">
        <v>477</v>
      </c>
      <c r="B146" s="1">
        <v>201601179</v>
      </c>
      <c r="C146" s="1" t="s">
        <v>287</v>
      </c>
      <c r="D146" s="1" t="s">
        <v>295</v>
      </c>
      <c r="E146" s="1">
        <v>4954000</v>
      </c>
      <c r="F146" s="1">
        <v>298.74252672</v>
      </c>
      <c r="G146" s="1" t="s">
        <v>21</v>
      </c>
      <c r="H146" s="1" t="s">
        <v>254</v>
      </c>
      <c r="I146" s="2">
        <v>42464.513888888891</v>
      </c>
      <c r="K146" s="1">
        <v>7.9695</v>
      </c>
      <c r="L146" s="1">
        <v>569</v>
      </c>
      <c r="O146" s="1">
        <v>177</v>
      </c>
      <c r="P146" s="1">
        <v>116</v>
      </c>
      <c r="Q146" s="1">
        <v>15.9</v>
      </c>
      <c r="V146" s="1">
        <v>74100</v>
      </c>
      <c r="W146" s="1">
        <v>13700</v>
      </c>
      <c r="X146" s="1">
        <v>42500</v>
      </c>
      <c r="Y146" s="1">
        <v>2530</v>
      </c>
      <c r="Z146" s="1">
        <v>52.3</v>
      </c>
      <c r="AA146" s="1">
        <v>36.200000000000003</v>
      </c>
      <c r="AB146" s="1">
        <v>5.3129999999999997</v>
      </c>
      <c r="AD146" s="1" t="s">
        <v>123</v>
      </c>
      <c r="AE146" s="1" t="s">
        <v>46</v>
      </c>
      <c r="AF146" s="1" t="s">
        <v>85</v>
      </c>
      <c r="AG146" s="1" t="s">
        <v>46</v>
      </c>
      <c r="AH146" s="1" t="s">
        <v>17</v>
      </c>
      <c r="AI146" s="1" t="s">
        <v>23</v>
      </c>
      <c r="AJ146" s="1" t="s">
        <v>86</v>
      </c>
      <c r="AK146" s="1">
        <v>2.411</v>
      </c>
      <c r="AL146" s="1">
        <v>0.11600000000000001</v>
      </c>
      <c r="AM146" s="1" t="s">
        <v>54</v>
      </c>
      <c r="AN146" s="1">
        <v>1.3640000000000001</v>
      </c>
      <c r="AO146" s="1" t="s">
        <v>14</v>
      </c>
      <c r="AP146" s="1" t="s">
        <v>46</v>
      </c>
      <c r="AQ146" s="1" t="s">
        <v>42</v>
      </c>
      <c r="AR146" s="1">
        <v>727.42</v>
      </c>
      <c r="AS146" s="1" t="s">
        <v>17</v>
      </c>
      <c r="AU146" s="1" t="s">
        <v>86</v>
      </c>
      <c r="AV146" s="1" t="s">
        <v>24</v>
      </c>
      <c r="AX146" s="1">
        <v>68100</v>
      </c>
      <c r="AY146" s="1">
        <v>12800</v>
      </c>
      <c r="AZ146" s="1">
        <v>38100</v>
      </c>
      <c r="BA146" s="1">
        <v>2706</v>
      </c>
      <c r="BB146" s="1">
        <v>1407.8</v>
      </c>
      <c r="BC146" s="1">
        <v>1320</v>
      </c>
      <c r="BD146" s="1">
        <v>47.423000000000002</v>
      </c>
      <c r="BF146" s="1" t="s">
        <v>123</v>
      </c>
      <c r="BG146" s="1">
        <v>7.7830000000000004</v>
      </c>
      <c r="BH146" s="1" t="s">
        <v>85</v>
      </c>
      <c r="BI146" s="1" t="s">
        <v>46</v>
      </c>
      <c r="BJ146" s="1" t="s">
        <v>17</v>
      </c>
      <c r="BK146" s="1">
        <v>7.7670000000000003</v>
      </c>
      <c r="BL146" s="1" t="s">
        <v>86</v>
      </c>
      <c r="BM146" s="1">
        <v>3.681</v>
      </c>
      <c r="BN146" s="1">
        <v>1.869</v>
      </c>
      <c r="BO146" s="1" t="s">
        <v>54</v>
      </c>
      <c r="BP146" s="1">
        <v>1.2509999999999999</v>
      </c>
      <c r="BQ146" s="1" t="s">
        <v>14</v>
      </c>
      <c r="BR146" s="1" t="s">
        <v>46</v>
      </c>
      <c r="BS146" s="1" t="s">
        <v>42</v>
      </c>
      <c r="BT146" s="1">
        <v>753.82</v>
      </c>
      <c r="BU146" s="1" t="s">
        <v>17</v>
      </c>
      <c r="BW146" s="1" t="s">
        <v>86</v>
      </c>
      <c r="BX146" s="1">
        <v>10.448</v>
      </c>
      <c r="BZ146" s="1">
        <v>392</v>
      </c>
      <c r="CC146" s="1" t="s">
        <v>18</v>
      </c>
      <c r="CD146" s="1">
        <v>142</v>
      </c>
      <c r="CE146" s="1">
        <v>5</v>
      </c>
      <c r="CH146" s="1">
        <v>0.46800000000000003</v>
      </c>
      <c r="CM146" s="1" t="s">
        <v>18</v>
      </c>
      <c r="CN146" s="1">
        <v>83.2</v>
      </c>
      <c r="CO146" s="1" t="s">
        <v>285</v>
      </c>
      <c r="CQ146" s="1">
        <v>241.2</v>
      </c>
    </row>
    <row r="147" spans="1:95" x14ac:dyDescent="0.25">
      <c r="A147" s="1" t="s">
        <v>495</v>
      </c>
      <c r="B147" s="1">
        <v>201602395</v>
      </c>
      <c r="C147" s="1" t="s">
        <v>287</v>
      </c>
      <c r="D147" s="1" t="s">
        <v>306</v>
      </c>
      <c r="E147" s="1">
        <v>4953880</v>
      </c>
      <c r="F147" s="1">
        <v>332.89280640000004</v>
      </c>
      <c r="G147" s="1" t="s">
        <v>29</v>
      </c>
      <c r="H147" s="1" t="s">
        <v>254</v>
      </c>
      <c r="I147" s="2">
        <v>42534.5</v>
      </c>
      <c r="K147" s="1">
        <v>8.1065000000000005</v>
      </c>
      <c r="L147" s="1">
        <v>1558</v>
      </c>
      <c r="O147" s="1">
        <v>674</v>
      </c>
      <c r="P147" s="1">
        <v>215</v>
      </c>
      <c r="Q147" s="1">
        <v>25.2</v>
      </c>
      <c r="V147" s="1">
        <v>162000</v>
      </c>
      <c r="W147" s="1">
        <v>89600</v>
      </c>
      <c r="X147" s="1">
        <v>95800</v>
      </c>
      <c r="Y147" s="1">
        <v>5280</v>
      </c>
      <c r="Z147" s="1" t="s">
        <v>24</v>
      </c>
      <c r="AA147" s="1" t="s">
        <v>111</v>
      </c>
      <c r="AB147" s="1">
        <v>8.6120000000000001</v>
      </c>
      <c r="AD147" s="1" t="s">
        <v>123</v>
      </c>
      <c r="AE147" s="1">
        <v>1.534</v>
      </c>
      <c r="AF147" s="1" t="s">
        <v>85</v>
      </c>
      <c r="AG147" s="1" t="s">
        <v>46</v>
      </c>
      <c r="AH147" s="1" t="s">
        <v>17</v>
      </c>
      <c r="AI147" s="1" t="s">
        <v>23</v>
      </c>
      <c r="AJ147" s="1" t="s">
        <v>86</v>
      </c>
      <c r="AK147" s="1">
        <v>1.599</v>
      </c>
      <c r="AL147" s="1">
        <v>0.217</v>
      </c>
      <c r="AM147" s="1" t="s">
        <v>54</v>
      </c>
      <c r="AN147" s="1">
        <v>4.17</v>
      </c>
      <c r="AO147" s="1" t="s">
        <v>14</v>
      </c>
      <c r="AP147" s="1" t="s">
        <v>46</v>
      </c>
      <c r="AQ147" s="1" t="s">
        <v>42</v>
      </c>
      <c r="AR147" s="1">
        <v>2624.9</v>
      </c>
      <c r="AS147" s="1" t="s">
        <v>17</v>
      </c>
      <c r="AU147" s="1" t="s">
        <v>86</v>
      </c>
      <c r="AV147" s="1">
        <v>12.256</v>
      </c>
      <c r="AX147" s="1">
        <v>176000</v>
      </c>
      <c r="AY147" s="1">
        <v>88100</v>
      </c>
      <c r="AZ147" s="1">
        <v>91800</v>
      </c>
      <c r="BA147" s="1">
        <v>6760</v>
      </c>
      <c r="BB147" s="1">
        <v>2808.8</v>
      </c>
      <c r="BC147" s="1">
        <v>3050</v>
      </c>
      <c r="BD147" s="1">
        <v>258.48</v>
      </c>
      <c r="BF147" s="1" t="s">
        <v>123</v>
      </c>
      <c r="BG147" s="1">
        <v>2.371</v>
      </c>
      <c r="BH147" s="1" t="s">
        <v>85</v>
      </c>
      <c r="BI147" s="1" t="s">
        <v>46</v>
      </c>
      <c r="BJ147" s="1" t="s">
        <v>17</v>
      </c>
      <c r="BK147" s="1" t="s">
        <v>23</v>
      </c>
      <c r="BL147" s="1" t="s">
        <v>86</v>
      </c>
      <c r="BM147" s="1">
        <v>3.266</v>
      </c>
      <c r="BN147" s="1">
        <v>2.4529999999999998</v>
      </c>
      <c r="BO147" s="1" t="s">
        <v>54</v>
      </c>
      <c r="BP147" s="1">
        <v>4.149</v>
      </c>
      <c r="BQ147" s="1" t="s">
        <v>14</v>
      </c>
      <c r="BR147" s="1" t="s">
        <v>46</v>
      </c>
      <c r="BS147" s="1" t="s">
        <v>42</v>
      </c>
      <c r="BT147" s="1">
        <v>2654.4</v>
      </c>
      <c r="BU147" s="1">
        <v>0.125</v>
      </c>
      <c r="BW147" s="1" t="s">
        <v>86</v>
      </c>
      <c r="BX147" s="1" t="s">
        <v>24</v>
      </c>
      <c r="BZ147" s="1">
        <v>1218</v>
      </c>
      <c r="CC147" s="1" t="s">
        <v>18</v>
      </c>
      <c r="CD147" s="1">
        <v>262</v>
      </c>
      <c r="CE147" s="1">
        <v>4</v>
      </c>
      <c r="CH147" s="1" t="s">
        <v>194</v>
      </c>
      <c r="CM147" s="1" t="s">
        <v>18</v>
      </c>
      <c r="CN147" s="1">
        <v>207.3</v>
      </c>
      <c r="CO147" s="1" t="s">
        <v>285</v>
      </c>
      <c r="CQ147" s="1">
        <v>772.8</v>
      </c>
    </row>
    <row r="148" spans="1:95" x14ac:dyDescent="0.25">
      <c r="A148" s="1" t="s">
        <v>501</v>
      </c>
      <c r="B148" s="1">
        <v>201602160</v>
      </c>
      <c r="C148" s="1" t="s">
        <v>287</v>
      </c>
      <c r="D148" s="1" t="s">
        <v>304</v>
      </c>
      <c r="E148" s="1">
        <v>4953880</v>
      </c>
      <c r="F148" s="1">
        <v>332.89280640000004</v>
      </c>
      <c r="G148" s="1" t="s">
        <v>29</v>
      </c>
      <c r="H148" s="1" t="s">
        <v>254</v>
      </c>
      <c r="I148" s="2">
        <v>42526.40625</v>
      </c>
      <c r="K148" s="1">
        <v>8.1434999999999995</v>
      </c>
      <c r="L148" s="1">
        <v>1581</v>
      </c>
      <c r="O148" s="1">
        <v>699</v>
      </c>
      <c r="P148" s="1">
        <v>223</v>
      </c>
      <c r="Q148" s="1">
        <v>27.5</v>
      </c>
      <c r="V148" s="1">
        <v>151000</v>
      </c>
      <c r="W148" s="1">
        <v>92200</v>
      </c>
      <c r="X148" s="1">
        <v>102000</v>
      </c>
      <c r="Y148" s="1">
        <v>5400</v>
      </c>
      <c r="Z148" s="1" t="s">
        <v>24</v>
      </c>
      <c r="AA148" s="1" t="s">
        <v>111</v>
      </c>
      <c r="AB148" s="1">
        <v>11.598000000000001</v>
      </c>
      <c r="AD148" s="1" t="s">
        <v>123</v>
      </c>
      <c r="AE148" s="1">
        <v>1.393</v>
      </c>
      <c r="AF148" s="1" t="s">
        <v>85</v>
      </c>
      <c r="AG148" s="1" t="s">
        <v>46</v>
      </c>
      <c r="AH148" s="1" t="s">
        <v>17</v>
      </c>
      <c r="AI148" s="1" t="s">
        <v>23</v>
      </c>
      <c r="AJ148" s="1" t="s">
        <v>86</v>
      </c>
      <c r="AK148" s="1" t="s">
        <v>46</v>
      </c>
      <c r="AL148" s="1" t="s">
        <v>17</v>
      </c>
      <c r="AM148" s="1" t="s">
        <v>54</v>
      </c>
      <c r="AN148" s="1">
        <v>3.93</v>
      </c>
      <c r="AO148" s="1" t="s">
        <v>14</v>
      </c>
      <c r="AP148" s="1" t="s">
        <v>46</v>
      </c>
      <c r="AQ148" s="1" t="s">
        <v>42</v>
      </c>
      <c r="AR148" s="1">
        <v>2609.4</v>
      </c>
      <c r="AS148" s="1" t="s">
        <v>17</v>
      </c>
      <c r="AU148" s="1" t="s">
        <v>86</v>
      </c>
      <c r="AV148" s="1" t="s">
        <v>24</v>
      </c>
      <c r="AX148" s="1">
        <v>155000</v>
      </c>
      <c r="AY148" s="1">
        <v>85600</v>
      </c>
      <c r="AZ148" s="1">
        <v>93700</v>
      </c>
      <c r="BA148" s="1">
        <v>5560</v>
      </c>
      <c r="BB148" s="1">
        <v>1615.7</v>
      </c>
      <c r="BC148" s="1">
        <v>1210</v>
      </c>
      <c r="BD148" s="1">
        <v>161.09</v>
      </c>
      <c r="BF148" s="1" t="s">
        <v>123</v>
      </c>
      <c r="BG148" s="1">
        <v>1.982</v>
      </c>
      <c r="BH148" s="1" t="s">
        <v>85</v>
      </c>
      <c r="BI148" s="1" t="s">
        <v>46</v>
      </c>
      <c r="BJ148" s="1" t="s">
        <v>52</v>
      </c>
      <c r="BK148" s="1" t="s">
        <v>23</v>
      </c>
      <c r="BL148" s="1" t="s">
        <v>86</v>
      </c>
      <c r="BM148" s="1" t="s">
        <v>50</v>
      </c>
      <c r="BN148" s="1">
        <v>1.286</v>
      </c>
      <c r="BO148" s="1" t="s">
        <v>54</v>
      </c>
      <c r="BP148" s="1">
        <v>3.7970000000000002</v>
      </c>
      <c r="BQ148" s="1" t="s">
        <v>14</v>
      </c>
      <c r="BR148" s="1" t="s">
        <v>50</v>
      </c>
      <c r="BS148" s="1" t="s">
        <v>305</v>
      </c>
      <c r="BT148" s="1">
        <v>2620.8000000000002</v>
      </c>
      <c r="BU148" s="1" t="s">
        <v>52</v>
      </c>
      <c r="BW148" s="1" t="s">
        <v>86</v>
      </c>
      <c r="BX148" s="1" t="s">
        <v>53</v>
      </c>
      <c r="BZ148" s="1">
        <v>1278</v>
      </c>
      <c r="CC148" s="1" t="s">
        <v>18</v>
      </c>
      <c r="CD148" s="1">
        <v>272</v>
      </c>
      <c r="CE148" s="1">
        <v>4</v>
      </c>
      <c r="CH148" s="1" t="s">
        <v>194</v>
      </c>
      <c r="CM148" s="1" t="s">
        <v>18</v>
      </c>
      <c r="CN148" s="1">
        <v>155.5</v>
      </c>
      <c r="CO148" s="1" t="s">
        <v>285</v>
      </c>
      <c r="CQ148" s="1">
        <v>756.1</v>
      </c>
    </row>
    <row r="149" spans="1:95" x14ac:dyDescent="0.25">
      <c r="A149" s="1" t="s">
        <v>505</v>
      </c>
      <c r="B149" s="1">
        <v>201602470</v>
      </c>
      <c r="C149" s="1" t="s">
        <v>287</v>
      </c>
      <c r="D149" s="1" t="s">
        <v>307</v>
      </c>
      <c r="E149" s="1">
        <v>4953880</v>
      </c>
      <c r="F149" s="1">
        <v>332.89280640000004</v>
      </c>
      <c r="G149" s="1" t="s">
        <v>29</v>
      </c>
      <c r="H149" s="1" t="s">
        <v>254</v>
      </c>
      <c r="I149" s="2">
        <v>42539.614583333336</v>
      </c>
      <c r="K149" s="1">
        <v>8.1640000000000015</v>
      </c>
      <c r="L149" s="1">
        <v>1604</v>
      </c>
      <c r="O149" s="1">
        <v>725</v>
      </c>
      <c r="P149" s="1">
        <v>203</v>
      </c>
      <c r="Q149" s="1">
        <v>27.6</v>
      </c>
      <c r="V149" s="1">
        <v>164000</v>
      </c>
      <c r="W149" s="1">
        <v>95400</v>
      </c>
      <c r="X149" s="1">
        <v>102000</v>
      </c>
      <c r="Y149" s="1">
        <v>5380</v>
      </c>
      <c r="Z149" s="1" t="s">
        <v>24</v>
      </c>
      <c r="AA149" s="1" t="s">
        <v>111</v>
      </c>
      <c r="AB149" s="1">
        <v>13.653</v>
      </c>
      <c r="AD149" s="1" t="s">
        <v>123</v>
      </c>
      <c r="AE149" s="1">
        <v>1.365</v>
      </c>
      <c r="AF149" s="1" t="s">
        <v>85</v>
      </c>
      <c r="AG149" s="1" t="s">
        <v>46</v>
      </c>
      <c r="AH149" s="1" t="s">
        <v>17</v>
      </c>
      <c r="AI149" s="1" t="s">
        <v>23</v>
      </c>
      <c r="AJ149" s="1" t="s">
        <v>86</v>
      </c>
      <c r="AK149" s="1">
        <v>1.153</v>
      </c>
      <c r="AL149" s="1">
        <v>0.17499999999999999</v>
      </c>
      <c r="AM149" s="1" t="s">
        <v>54</v>
      </c>
      <c r="AN149" s="1">
        <v>4.8760000000000003</v>
      </c>
      <c r="AO149" s="1" t="s">
        <v>14</v>
      </c>
      <c r="AP149" s="1" t="s">
        <v>46</v>
      </c>
      <c r="AQ149" s="1" t="s">
        <v>42</v>
      </c>
      <c r="AR149" s="1">
        <v>2703</v>
      </c>
      <c r="AS149" s="1" t="s">
        <v>17</v>
      </c>
      <c r="AU149" s="1" t="s">
        <v>86</v>
      </c>
      <c r="AV149" s="1" t="s">
        <v>24</v>
      </c>
      <c r="AX149" s="1">
        <v>168000</v>
      </c>
      <c r="AY149" s="1">
        <v>97700</v>
      </c>
      <c r="AZ149" s="1">
        <v>100000</v>
      </c>
      <c r="BA149" s="1">
        <v>5640</v>
      </c>
      <c r="BB149" s="1">
        <v>883.12</v>
      </c>
      <c r="BC149" s="1">
        <v>784</v>
      </c>
      <c r="BD149" s="1">
        <v>91.623000000000005</v>
      </c>
      <c r="BF149" s="1" t="s">
        <v>123</v>
      </c>
      <c r="BG149" s="1">
        <v>1.5649999999999999</v>
      </c>
      <c r="BH149" s="1" t="s">
        <v>85</v>
      </c>
      <c r="BI149" s="1" t="s">
        <v>46</v>
      </c>
      <c r="BJ149" s="1" t="s">
        <v>17</v>
      </c>
      <c r="BK149" s="1" t="s">
        <v>23</v>
      </c>
      <c r="BL149" s="1" t="s">
        <v>86</v>
      </c>
      <c r="BM149" s="1">
        <v>1.3620000000000001</v>
      </c>
      <c r="BN149" s="1">
        <v>0.81200000000000006</v>
      </c>
      <c r="BO149" s="1" t="s">
        <v>54</v>
      </c>
      <c r="BP149" s="1">
        <v>4.5179999999999998</v>
      </c>
      <c r="BQ149" s="1" t="s">
        <v>14</v>
      </c>
      <c r="BR149" s="1" t="s">
        <v>46</v>
      </c>
      <c r="BS149" s="1" t="s">
        <v>42</v>
      </c>
      <c r="BT149" s="1">
        <v>2710.5</v>
      </c>
      <c r="BU149" s="1" t="s">
        <v>17</v>
      </c>
      <c r="BW149" s="1" t="s">
        <v>86</v>
      </c>
      <c r="BX149" s="1" t="s">
        <v>24</v>
      </c>
      <c r="BZ149" s="1">
        <v>1340</v>
      </c>
      <c r="CC149" s="1" t="s">
        <v>18</v>
      </c>
      <c r="CD149" s="1">
        <v>248</v>
      </c>
      <c r="CE149" s="1">
        <v>3</v>
      </c>
      <c r="CH149" s="1" t="s">
        <v>194</v>
      </c>
      <c r="CM149" s="1" t="s">
        <v>18</v>
      </c>
      <c r="CN149" s="1">
        <v>74</v>
      </c>
      <c r="CO149" s="1" t="s">
        <v>285</v>
      </c>
      <c r="CQ149" s="1">
        <v>801.7</v>
      </c>
    </row>
    <row r="150" spans="1:95" x14ac:dyDescent="0.25">
      <c r="A150" s="1" t="s">
        <v>502</v>
      </c>
      <c r="B150" s="1">
        <v>201602561</v>
      </c>
      <c r="C150" s="1" t="s">
        <v>287</v>
      </c>
      <c r="D150" s="1" t="s">
        <v>308</v>
      </c>
      <c r="E150" s="1">
        <v>4953880</v>
      </c>
      <c r="F150" s="1">
        <v>332.89280640000004</v>
      </c>
      <c r="G150" s="1" t="s">
        <v>29</v>
      </c>
      <c r="H150" s="1" t="s">
        <v>254</v>
      </c>
      <c r="I150" s="2">
        <v>42546.59375</v>
      </c>
      <c r="K150" s="1">
        <v>8.1464999999999996</v>
      </c>
      <c r="L150" s="1">
        <v>1615</v>
      </c>
      <c r="O150" s="1">
        <v>749</v>
      </c>
      <c r="P150" s="1">
        <v>192</v>
      </c>
      <c r="Q150" s="1">
        <v>29.7</v>
      </c>
      <c r="V150" s="1">
        <v>150000</v>
      </c>
      <c r="W150" s="1">
        <v>96700</v>
      </c>
      <c r="X150" s="1">
        <v>114000</v>
      </c>
      <c r="Y150" s="1">
        <v>5450</v>
      </c>
      <c r="Z150" s="1" t="s">
        <v>24</v>
      </c>
      <c r="AA150" s="1" t="s">
        <v>111</v>
      </c>
      <c r="AB150" s="1">
        <v>12.973000000000001</v>
      </c>
      <c r="AD150" s="1" t="s">
        <v>123</v>
      </c>
      <c r="AE150" s="1">
        <v>1.579</v>
      </c>
      <c r="AF150" s="1" t="s">
        <v>85</v>
      </c>
      <c r="AG150" s="1" t="s">
        <v>46</v>
      </c>
      <c r="AH150" s="1" t="s">
        <v>17</v>
      </c>
      <c r="AI150" s="1" t="s">
        <v>23</v>
      </c>
      <c r="AJ150" s="1" t="s">
        <v>86</v>
      </c>
      <c r="AK150" s="1">
        <v>1.482</v>
      </c>
      <c r="AL150" s="1">
        <v>0.219</v>
      </c>
      <c r="AM150" s="1" t="s">
        <v>54</v>
      </c>
      <c r="AN150" s="1">
        <v>5.1840000000000002</v>
      </c>
      <c r="AO150" s="1" t="s">
        <v>14</v>
      </c>
      <c r="AP150" s="1" t="s">
        <v>46</v>
      </c>
      <c r="AQ150" s="1" t="s">
        <v>42</v>
      </c>
      <c r="AR150" s="1">
        <v>3212.1</v>
      </c>
      <c r="AS150" s="1" t="s">
        <v>17</v>
      </c>
      <c r="AU150" s="1" t="s">
        <v>86</v>
      </c>
      <c r="AV150" s="1" t="s">
        <v>24</v>
      </c>
      <c r="AX150" s="1">
        <v>151000</v>
      </c>
      <c r="AY150" s="1">
        <v>94200</v>
      </c>
      <c r="AZ150" s="1">
        <v>110000</v>
      </c>
      <c r="BA150" s="1">
        <v>5740</v>
      </c>
      <c r="BB150" s="1">
        <v>491.24</v>
      </c>
      <c r="BC150" s="1">
        <v>407</v>
      </c>
      <c r="BD150" s="1">
        <v>76.367999999999995</v>
      </c>
      <c r="BF150" s="1" t="s">
        <v>123</v>
      </c>
      <c r="BG150" s="1">
        <v>1.64</v>
      </c>
      <c r="BH150" s="1" t="s">
        <v>85</v>
      </c>
      <c r="BI150" s="1" t="s">
        <v>46</v>
      </c>
      <c r="BJ150" s="1" t="s">
        <v>17</v>
      </c>
      <c r="BK150" s="1" t="s">
        <v>23</v>
      </c>
      <c r="BL150" s="1" t="s">
        <v>86</v>
      </c>
      <c r="BM150" s="1">
        <v>1.095</v>
      </c>
      <c r="BN150" s="1">
        <v>0.52100000000000002</v>
      </c>
      <c r="BO150" s="1" t="s">
        <v>54</v>
      </c>
      <c r="BP150" s="1">
        <v>5.33</v>
      </c>
      <c r="BQ150" s="1" t="s">
        <v>14</v>
      </c>
      <c r="BR150" s="1" t="s">
        <v>46</v>
      </c>
      <c r="BS150" s="1" t="s">
        <v>42</v>
      </c>
      <c r="BT150" s="1">
        <v>3260.5</v>
      </c>
      <c r="BU150" s="1" t="s">
        <v>17</v>
      </c>
      <c r="BW150" s="1" t="s">
        <v>86</v>
      </c>
      <c r="BX150" s="1" t="s">
        <v>24</v>
      </c>
      <c r="BZ150" s="1">
        <v>1386</v>
      </c>
      <c r="CC150" s="1" t="s">
        <v>18</v>
      </c>
      <c r="CD150" s="1">
        <v>234</v>
      </c>
      <c r="CE150" s="1">
        <v>3</v>
      </c>
      <c r="CH150" s="1" t="s">
        <v>194</v>
      </c>
      <c r="CM150" s="1" t="s">
        <v>18</v>
      </c>
      <c r="CN150" s="1">
        <v>42.4</v>
      </c>
      <c r="CO150" s="1" t="s">
        <v>285</v>
      </c>
      <c r="CQ150" s="1">
        <v>772.1</v>
      </c>
    </row>
    <row r="151" spans="1:95" x14ac:dyDescent="0.25">
      <c r="A151" s="1" t="s">
        <v>497</v>
      </c>
      <c r="B151" s="1">
        <v>201602110</v>
      </c>
      <c r="C151" s="1" t="s">
        <v>287</v>
      </c>
      <c r="D151" s="1" t="s">
        <v>303</v>
      </c>
      <c r="E151" s="1">
        <v>4953880</v>
      </c>
      <c r="F151" s="1">
        <v>332.89280640000004</v>
      </c>
      <c r="G151" s="1" t="s">
        <v>29</v>
      </c>
      <c r="H151" s="1" t="s">
        <v>254</v>
      </c>
      <c r="I151" s="2">
        <v>42521.666666666664</v>
      </c>
      <c r="K151" s="1">
        <v>8.1165000000000003</v>
      </c>
      <c r="L151" s="1">
        <v>1647</v>
      </c>
      <c r="O151" s="1">
        <v>750</v>
      </c>
      <c r="P151" s="1">
        <v>213</v>
      </c>
      <c r="Q151" s="1">
        <v>29.5</v>
      </c>
      <c r="V151" s="1">
        <v>166000</v>
      </c>
      <c r="W151" s="1">
        <v>104000</v>
      </c>
      <c r="X151" s="1">
        <v>115000</v>
      </c>
      <c r="Y151" s="1">
        <v>5480</v>
      </c>
      <c r="Z151" s="1" t="s">
        <v>24</v>
      </c>
      <c r="AA151" s="1" t="s">
        <v>111</v>
      </c>
      <c r="AB151" s="1">
        <v>16.056000000000001</v>
      </c>
      <c r="AD151" s="1" t="s">
        <v>123</v>
      </c>
      <c r="AE151" s="1">
        <v>1.139</v>
      </c>
      <c r="AF151" s="1" t="s">
        <v>85</v>
      </c>
      <c r="AG151" s="1" t="s">
        <v>46</v>
      </c>
      <c r="AH151" s="1" t="s">
        <v>17</v>
      </c>
      <c r="AI151" s="1" t="s">
        <v>23</v>
      </c>
      <c r="AJ151" s="1" t="s">
        <v>86</v>
      </c>
      <c r="AK151" s="1">
        <v>1.444</v>
      </c>
      <c r="AL151" s="1" t="s">
        <v>17</v>
      </c>
      <c r="AM151" s="1" t="s">
        <v>54</v>
      </c>
      <c r="AN151" s="1">
        <v>4.0880000000000001</v>
      </c>
      <c r="AO151" s="1" t="s">
        <v>14</v>
      </c>
      <c r="AP151" s="1" t="s">
        <v>46</v>
      </c>
      <c r="AQ151" s="1" t="s">
        <v>42</v>
      </c>
      <c r="AR151" s="1">
        <v>2445.5</v>
      </c>
      <c r="AS151" s="1" t="s">
        <v>17</v>
      </c>
      <c r="AU151" s="1" t="s">
        <v>86</v>
      </c>
      <c r="AV151" s="1" t="s">
        <v>24</v>
      </c>
      <c r="AX151" s="1">
        <v>168000</v>
      </c>
      <c r="AY151" s="1">
        <v>103000</v>
      </c>
      <c r="AZ151" s="1">
        <v>113000</v>
      </c>
      <c r="BA151" s="1">
        <v>5860</v>
      </c>
      <c r="BB151" s="1">
        <v>697.32</v>
      </c>
      <c r="BC151" s="1">
        <v>634</v>
      </c>
      <c r="BD151" s="1">
        <v>94.789000000000001</v>
      </c>
      <c r="BF151" s="1" t="s">
        <v>123</v>
      </c>
      <c r="BG151" s="1">
        <v>1.3959999999999999</v>
      </c>
      <c r="BH151" s="1" t="s">
        <v>85</v>
      </c>
      <c r="BI151" s="1" t="s">
        <v>46</v>
      </c>
      <c r="BJ151" s="1" t="s">
        <v>42</v>
      </c>
      <c r="BK151" s="1" t="s">
        <v>23</v>
      </c>
      <c r="BL151" s="1" t="s">
        <v>86</v>
      </c>
      <c r="BM151" s="1" t="s">
        <v>14</v>
      </c>
      <c r="BN151" s="1">
        <v>0.69299999999999995</v>
      </c>
      <c r="BO151" s="1" t="s">
        <v>54</v>
      </c>
      <c r="BP151" s="1">
        <v>4.0789999999999997</v>
      </c>
      <c r="BQ151" s="1" t="s">
        <v>14</v>
      </c>
      <c r="BR151" s="1" t="s">
        <v>50</v>
      </c>
      <c r="BS151" s="1" t="s">
        <v>50</v>
      </c>
      <c r="BT151" s="1">
        <v>2822</v>
      </c>
      <c r="BU151" s="1" t="s">
        <v>42</v>
      </c>
      <c r="BW151" s="1" t="s">
        <v>86</v>
      </c>
      <c r="BX151" s="1" t="s">
        <v>51</v>
      </c>
      <c r="BZ151" s="1">
        <v>1370</v>
      </c>
      <c r="CC151" s="1" t="s">
        <v>18</v>
      </c>
      <c r="CD151" s="1">
        <v>260</v>
      </c>
      <c r="CE151" s="1">
        <v>3</v>
      </c>
      <c r="CH151" s="1" t="s">
        <v>194</v>
      </c>
      <c r="CM151" s="1" t="s">
        <v>18</v>
      </c>
      <c r="CN151" s="1">
        <v>86.8</v>
      </c>
      <c r="CO151" s="1" t="s">
        <v>285</v>
      </c>
      <c r="CQ151" s="1">
        <v>842.1</v>
      </c>
    </row>
    <row r="152" spans="1:95" x14ac:dyDescent="0.25">
      <c r="A152" s="1" t="s">
        <v>491</v>
      </c>
      <c r="B152" s="1">
        <v>201601871</v>
      </c>
      <c r="C152" s="1" t="s">
        <v>287</v>
      </c>
      <c r="D152" s="1" t="s">
        <v>302</v>
      </c>
      <c r="E152" s="1">
        <v>4953880</v>
      </c>
      <c r="F152" s="1">
        <v>332.89280640000004</v>
      </c>
      <c r="G152" s="1" t="s">
        <v>29</v>
      </c>
      <c r="H152" s="1" t="s">
        <v>254</v>
      </c>
      <c r="I152" s="2">
        <v>42511.614583333336</v>
      </c>
      <c r="K152" s="1">
        <v>8.0655000000000001</v>
      </c>
      <c r="L152" s="1">
        <v>1768</v>
      </c>
      <c r="O152" s="1">
        <v>861</v>
      </c>
      <c r="P152" s="1">
        <v>212</v>
      </c>
      <c r="Q152" s="1">
        <v>31.6</v>
      </c>
      <c r="V152" s="1">
        <v>183000</v>
      </c>
      <c r="W152" s="1">
        <v>112000</v>
      </c>
      <c r="X152" s="1">
        <v>124000</v>
      </c>
      <c r="Y152" s="1">
        <v>5660</v>
      </c>
      <c r="Z152" s="1" t="s">
        <v>24</v>
      </c>
      <c r="AA152" s="1" t="s">
        <v>111</v>
      </c>
      <c r="AB152" s="1">
        <v>12.903</v>
      </c>
      <c r="AD152" s="1" t="s">
        <v>123</v>
      </c>
      <c r="AE152" s="1">
        <v>1.0820000000000001</v>
      </c>
      <c r="AF152" s="1" t="s">
        <v>85</v>
      </c>
      <c r="AG152" s="1" t="s">
        <v>46</v>
      </c>
      <c r="AH152" s="1" t="s">
        <v>17</v>
      </c>
      <c r="AI152" s="1" t="s">
        <v>23</v>
      </c>
      <c r="AJ152" s="1" t="s">
        <v>86</v>
      </c>
      <c r="AK152" s="1">
        <v>1.4970000000000001</v>
      </c>
      <c r="AL152" s="1" t="s">
        <v>17</v>
      </c>
      <c r="AM152" s="1" t="s">
        <v>54</v>
      </c>
      <c r="AN152" s="1">
        <v>3.98</v>
      </c>
      <c r="AO152" s="1" t="s">
        <v>14</v>
      </c>
      <c r="AP152" s="1" t="s">
        <v>46</v>
      </c>
      <c r="AQ152" s="1" t="s">
        <v>42</v>
      </c>
      <c r="AR152" s="1">
        <v>2710.7</v>
      </c>
      <c r="AS152" s="1" t="s">
        <v>17</v>
      </c>
      <c r="AU152" s="1" t="s">
        <v>86</v>
      </c>
      <c r="AV152" s="1" t="s">
        <v>24</v>
      </c>
      <c r="AX152" s="1">
        <v>196000</v>
      </c>
      <c r="AY152" s="1">
        <v>111000</v>
      </c>
      <c r="AZ152" s="1">
        <v>119000</v>
      </c>
      <c r="BA152" s="1">
        <v>6170</v>
      </c>
      <c r="BB152" s="1">
        <v>2190.6999999999998</v>
      </c>
      <c r="BC152" s="1">
        <v>1850</v>
      </c>
      <c r="BD152" s="1">
        <v>227.95</v>
      </c>
      <c r="BF152" s="1" t="s">
        <v>123</v>
      </c>
      <c r="BG152" s="1">
        <v>1.6910000000000001</v>
      </c>
      <c r="BH152" s="1" t="s">
        <v>85</v>
      </c>
      <c r="BI152" s="1" t="s">
        <v>46</v>
      </c>
      <c r="BJ152" s="1" t="s">
        <v>42</v>
      </c>
      <c r="BK152" s="1" t="s">
        <v>50</v>
      </c>
      <c r="BL152" s="1" t="s">
        <v>86</v>
      </c>
      <c r="BM152" s="1" t="s">
        <v>14</v>
      </c>
      <c r="BN152" s="1">
        <v>1.841</v>
      </c>
      <c r="BO152" s="1" t="s">
        <v>54</v>
      </c>
      <c r="BP152" s="1">
        <v>3.9380000000000002</v>
      </c>
      <c r="BQ152" s="1" t="s">
        <v>14</v>
      </c>
      <c r="BR152" s="1" t="s">
        <v>46</v>
      </c>
      <c r="BS152" s="1" t="s">
        <v>52</v>
      </c>
      <c r="BT152" s="1">
        <v>5732.1</v>
      </c>
      <c r="BU152" s="1" t="s">
        <v>42</v>
      </c>
      <c r="BW152" s="1" t="s">
        <v>86</v>
      </c>
      <c r="BX152" s="1" t="s">
        <v>51</v>
      </c>
      <c r="BZ152" s="1">
        <v>1482</v>
      </c>
      <c r="CC152" s="1" t="s">
        <v>18</v>
      </c>
      <c r="CD152" s="1">
        <v>258</v>
      </c>
      <c r="CE152" s="1">
        <v>4</v>
      </c>
      <c r="CH152" s="1" t="s">
        <v>194</v>
      </c>
      <c r="CM152" s="1" t="s">
        <v>18</v>
      </c>
      <c r="CN152" s="1">
        <v>152</v>
      </c>
      <c r="CO152" s="1" t="s">
        <v>285</v>
      </c>
      <c r="CQ152" s="1">
        <v>917.4</v>
      </c>
    </row>
    <row r="153" spans="1:95" x14ac:dyDescent="0.25">
      <c r="A153" s="1" t="s">
        <v>496</v>
      </c>
      <c r="B153" s="1">
        <v>201600687</v>
      </c>
      <c r="C153" s="1" t="s">
        <v>287</v>
      </c>
      <c r="D153" s="1" t="s">
        <v>289</v>
      </c>
      <c r="E153" s="1">
        <v>4953880</v>
      </c>
      <c r="F153" s="1">
        <v>332.89280640000004</v>
      </c>
      <c r="G153" s="1" t="s">
        <v>29</v>
      </c>
      <c r="H153" s="1" t="s">
        <v>254</v>
      </c>
      <c r="I153" s="2">
        <v>42423.732638888891</v>
      </c>
      <c r="K153" s="1">
        <v>8.1110000000000007</v>
      </c>
      <c r="L153" s="1">
        <v>1919</v>
      </c>
      <c r="O153" s="1">
        <v>955</v>
      </c>
      <c r="P153" s="1">
        <v>257</v>
      </c>
      <c r="Q153" s="1">
        <v>31.1</v>
      </c>
      <c r="V153" s="1">
        <v>213700</v>
      </c>
      <c r="W153" s="1">
        <v>114800</v>
      </c>
      <c r="X153" s="1">
        <v>118600</v>
      </c>
      <c r="Y153" s="1">
        <v>6782</v>
      </c>
      <c r="Z153" s="1" t="s">
        <v>24</v>
      </c>
      <c r="AA153" s="1" t="s">
        <v>111</v>
      </c>
      <c r="AB153" s="1">
        <v>12.725</v>
      </c>
      <c r="AD153" s="1" t="s">
        <v>123</v>
      </c>
      <c r="AE153" s="1">
        <v>1.079</v>
      </c>
      <c r="AF153" s="1" t="s">
        <v>85</v>
      </c>
      <c r="AG153" s="1" t="s">
        <v>46</v>
      </c>
      <c r="AH153" s="1" t="s">
        <v>17</v>
      </c>
      <c r="AI153" s="1" t="s">
        <v>23</v>
      </c>
      <c r="AJ153" s="1" t="s">
        <v>86</v>
      </c>
      <c r="AK153" s="1">
        <v>1.6459999999999999</v>
      </c>
      <c r="AL153" s="1" t="s">
        <v>17</v>
      </c>
      <c r="AM153" s="1" t="s">
        <v>54</v>
      </c>
      <c r="AN153" s="1">
        <v>3.0139999999999998</v>
      </c>
      <c r="AO153" s="1" t="s">
        <v>14</v>
      </c>
      <c r="AP153" s="1">
        <v>2.024</v>
      </c>
      <c r="AQ153" s="1" t="s">
        <v>42</v>
      </c>
      <c r="AR153" s="1">
        <v>2654.3</v>
      </c>
      <c r="AS153" s="1" t="s">
        <v>17</v>
      </c>
      <c r="AU153" s="1" t="s">
        <v>86</v>
      </c>
      <c r="AV153" s="1" t="s">
        <v>24</v>
      </c>
      <c r="AX153" s="1">
        <v>239000</v>
      </c>
      <c r="AY153" s="1">
        <v>118000</v>
      </c>
      <c r="AZ153" s="1">
        <v>117000</v>
      </c>
      <c r="BA153" s="1">
        <v>6300</v>
      </c>
      <c r="BB153" s="1">
        <v>1124.2</v>
      </c>
      <c r="BC153" s="1">
        <v>1680</v>
      </c>
      <c r="BD153" s="1">
        <v>313.45999999999998</v>
      </c>
      <c r="BF153" s="1" t="s">
        <v>123</v>
      </c>
      <c r="BG153" s="1">
        <v>1.3180000000000001</v>
      </c>
      <c r="BH153" s="1" t="s">
        <v>85</v>
      </c>
      <c r="BI153" s="1" t="s">
        <v>46</v>
      </c>
      <c r="BJ153" s="1">
        <v>0.26200000000000001</v>
      </c>
      <c r="BK153" s="1">
        <v>4.6619999999999999</v>
      </c>
      <c r="BL153" s="1" t="s">
        <v>86</v>
      </c>
      <c r="BM153" s="1">
        <v>5.3760000000000003</v>
      </c>
      <c r="BN153" s="1">
        <v>4.7539999999999996</v>
      </c>
      <c r="BO153" s="1" t="s">
        <v>54</v>
      </c>
      <c r="BP153" s="1">
        <v>1.3280000000000001</v>
      </c>
      <c r="BQ153" s="1">
        <v>6.6459999999999999</v>
      </c>
      <c r="BR153" s="1">
        <v>1.2290000000000001</v>
      </c>
      <c r="BS153" s="1" t="s">
        <v>42</v>
      </c>
      <c r="BT153" s="1">
        <v>2934.5</v>
      </c>
      <c r="BU153" s="1" t="s">
        <v>17</v>
      </c>
      <c r="BW153" s="1" t="s">
        <v>86</v>
      </c>
      <c r="BX153" s="1">
        <v>10.548999999999999</v>
      </c>
      <c r="BZ153" s="1">
        <v>1718</v>
      </c>
      <c r="CC153" s="1" t="s">
        <v>18</v>
      </c>
      <c r="CD153" s="1">
        <v>314</v>
      </c>
      <c r="CE153" s="1">
        <v>6</v>
      </c>
      <c r="CH153" s="1">
        <v>0.55500000000000005</v>
      </c>
      <c r="CM153" s="1" t="s">
        <v>18</v>
      </c>
      <c r="CN153" s="1" t="s">
        <v>97</v>
      </c>
      <c r="CO153" s="1" t="s">
        <v>285</v>
      </c>
      <c r="CQ153" s="1">
        <v>1005.5</v>
      </c>
    </row>
    <row r="154" spans="1:95" x14ac:dyDescent="0.25">
      <c r="A154" s="1" t="s">
        <v>484</v>
      </c>
      <c r="B154" s="1">
        <v>201600830</v>
      </c>
      <c r="C154" s="1" t="s">
        <v>287</v>
      </c>
      <c r="D154" s="1" t="s">
        <v>292</v>
      </c>
      <c r="E154" s="1">
        <v>4953880</v>
      </c>
      <c r="F154" s="1">
        <v>332.89280640000004</v>
      </c>
      <c r="G154" s="1" t="s">
        <v>29</v>
      </c>
      <c r="H154" s="1" t="s">
        <v>254</v>
      </c>
      <c r="I154" s="2">
        <v>42444.388888888891</v>
      </c>
      <c r="K154" s="1">
        <v>8.0175000000000001</v>
      </c>
      <c r="L154" s="1">
        <v>1894</v>
      </c>
      <c r="O154" s="1">
        <v>956</v>
      </c>
      <c r="P154" s="1">
        <v>203</v>
      </c>
      <c r="Q154" s="1">
        <v>32.5</v>
      </c>
      <c r="V154" s="1">
        <v>229000</v>
      </c>
      <c r="W154" s="1">
        <v>115000</v>
      </c>
      <c r="X154" s="1">
        <v>112000</v>
      </c>
      <c r="Y154" s="1">
        <v>4530</v>
      </c>
      <c r="Z154" s="1" t="s">
        <v>24</v>
      </c>
      <c r="AA154" s="1" t="s">
        <v>111</v>
      </c>
      <c r="AB154" s="1">
        <v>8.56</v>
      </c>
      <c r="AD154" s="1" t="s">
        <v>123</v>
      </c>
      <c r="AE154" s="1" t="s">
        <v>46</v>
      </c>
      <c r="AF154" s="1" t="s">
        <v>85</v>
      </c>
      <c r="AG154" s="1" t="s">
        <v>46</v>
      </c>
      <c r="AH154" s="1" t="s">
        <v>17</v>
      </c>
      <c r="AI154" s="1" t="s">
        <v>23</v>
      </c>
      <c r="AJ154" s="1" t="s">
        <v>86</v>
      </c>
      <c r="AK154" s="1" t="s">
        <v>46</v>
      </c>
      <c r="AL154" s="1" t="s">
        <v>17</v>
      </c>
      <c r="AM154" s="1" t="s">
        <v>54</v>
      </c>
      <c r="AN154" s="1">
        <v>3.0960000000000001</v>
      </c>
      <c r="AO154" s="1" t="s">
        <v>14</v>
      </c>
      <c r="AP154" s="1" t="s">
        <v>46</v>
      </c>
      <c r="AQ154" s="1" t="s">
        <v>42</v>
      </c>
      <c r="AR154" s="1">
        <v>2966.9</v>
      </c>
      <c r="AS154" s="1" t="s">
        <v>17</v>
      </c>
      <c r="AU154" s="1" t="s">
        <v>86</v>
      </c>
      <c r="AV154" s="1" t="s">
        <v>24</v>
      </c>
      <c r="AX154" s="1">
        <v>230000</v>
      </c>
      <c r="AY154" s="1">
        <v>108000</v>
      </c>
      <c r="AZ154" s="1">
        <v>101000</v>
      </c>
      <c r="BA154" s="1">
        <v>5400</v>
      </c>
      <c r="BB154" s="1">
        <v>4814.2</v>
      </c>
      <c r="BC154" s="1">
        <v>5700</v>
      </c>
      <c r="BD154" s="1">
        <v>182.94</v>
      </c>
      <c r="BF154" s="1" t="s">
        <v>123</v>
      </c>
      <c r="BG154" s="1">
        <v>2.1880000000000002</v>
      </c>
      <c r="BH154" s="1" t="s">
        <v>85</v>
      </c>
      <c r="BI154" s="1" t="s">
        <v>46</v>
      </c>
      <c r="BJ154" s="1">
        <v>0.214</v>
      </c>
      <c r="BK154" s="1">
        <v>7.4470000000000001</v>
      </c>
      <c r="BL154" s="1" t="s">
        <v>86</v>
      </c>
      <c r="BM154" s="1">
        <v>6.8879999999999999</v>
      </c>
      <c r="BN154" s="1">
        <v>4.9029999999999996</v>
      </c>
      <c r="BO154" s="1" t="s">
        <v>54</v>
      </c>
      <c r="BP154" s="1">
        <v>3.3780000000000001</v>
      </c>
      <c r="BQ154" s="1">
        <v>8.9610000000000003</v>
      </c>
      <c r="BR154" s="1">
        <v>1.4610000000000001</v>
      </c>
      <c r="BS154" s="1" t="s">
        <v>42</v>
      </c>
      <c r="BT154" s="1">
        <v>3518.6</v>
      </c>
      <c r="BU154" s="1">
        <v>0.13700000000000001</v>
      </c>
      <c r="BW154" s="1" t="s">
        <v>86</v>
      </c>
      <c r="BX154" s="1">
        <v>20.353999999999999</v>
      </c>
      <c r="BZ154" s="1">
        <v>1698</v>
      </c>
      <c r="CC154" s="1" t="s">
        <v>18</v>
      </c>
      <c r="CD154" s="1">
        <v>248</v>
      </c>
      <c r="CE154" s="1">
        <v>5</v>
      </c>
      <c r="CH154" s="1">
        <v>0.34799999999999998</v>
      </c>
      <c r="CM154" s="1" t="s">
        <v>18</v>
      </c>
      <c r="CN154" s="1">
        <v>373</v>
      </c>
      <c r="CO154" s="1" t="s">
        <v>285</v>
      </c>
      <c r="CQ154" s="1">
        <v>1044.5</v>
      </c>
    </row>
    <row r="155" spans="1:95" x14ac:dyDescent="0.25">
      <c r="A155" s="1" t="s">
        <v>503</v>
      </c>
      <c r="B155" s="1">
        <v>201601707</v>
      </c>
      <c r="C155" s="1" t="s">
        <v>287</v>
      </c>
      <c r="D155" s="1" t="s">
        <v>301</v>
      </c>
      <c r="E155" s="1">
        <v>4953880</v>
      </c>
      <c r="F155" s="1">
        <v>332.89280640000004</v>
      </c>
      <c r="G155" s="1" t="s">
        <v>29</v>
      </c>
      <c r="H155" s="1" t="s">
        <v>254</v>
      </c>
      <c r="I155" s="2">
        <v>42505.479166666664</v>
      </c>
      <c r="K155" s="1">
        <v>8.1545000000000005</v>
      </c>
      <c r="L155" s="1">
        <v>2010</v>
      </c>
      <c r="O155" s="1">
        <v>975</v>
      </c>
      <c r="P155" s="1">
        <v>200</v>
      </c>
      <c r="Q155" s="1">
        <v>38</v>
      </c>
      <c r="V155" s="1">
        <v>183000</v>
      </c>
      <c r="W155" s="1">
        <v>121000</v>
      </c>
      <c r="X155" s="1">
        <v>144000</v>
      </c>
      <c r="Y155" s="1">
        <v>6000</v>
      </c>
      <c r="Z155" s="1" t="s">
        <v>24</v>
      </c>
      <c r="AA155" s="1" t="s">
        <v>111</v>
      </c>
      <c r="AB155" s="1">
        <v>31.053000000000001</v>
      </c>
      <c r="AD155" s="1" t="s">
        <v>123</v>
      </c>
      <c r="AE155" s="1" t="s">
        <v>46</v>
      </c>
      <c r="AF155" s="1" t="s">
        <v>85</v>
      </c>
      <c r="AG155" s="1" t="s">
        <v>46</v>
      </c>
      <c r="AH155" s="1" t="s">
        <v>17</v>
      </c>
      <c r="AI155" s="1" t="s">
        <v>23</v>
      </c>
      <c r="AJ155" s="1" t="s">
        <v>86</v>
      </c>
      <c r="AK155" s="1">
        <v>1.3009999999999999</v>
      </c>
      <c r="AL155" s="1">
        <v>0.14099999999999999</v>
      </c>
      <c r="AM155" s="1" t="s">
        <v>54</v>
      </c>
      <c r="AN155" s="1">
        <v>4.5419999999999998</v>
      </c>
      <c r="AO155" s="1" t="s">
        <v>14</v>
      </c>
      <c r="AP155" s="1">
        <v>1.0209999999999999</v>
      </c>
      <c r="AQ155" s="1" t="s">
        <v>42</v>
      </c>
      <c r="AR155" s="1">
        <v>3371.3</v>
      </c>
      <c r="AS155" s="1" t="s">
        <v>17</v>
      </c>
      <c r="AU155" s="1" t="s">
        <v>86</v>
      </c>
      <c r="AV155" s="1" t="s">
        <v>24</v>
      </c>
      <c r="AX155" s="1">
        <v>187000</v>
      </c>
      <c r="AY155" s="1">
        <v>124000</v>
      </c>
      <c r="AZ155" s="1">
        <v>143000</v>
      </c>
      <c r="BA155" s="1">
        <v>5780</v>
      </c>
      <c r="BB155" s="1">
        <v>78</v>
      </c>
      <c r="BC155" s="1">
        <v>163</v>
      </c>
      <c r="BD155" s="1">
        <v>53.151000000000003</v>
      </c>
      <c r="BF155" s="1" t="s">
        <v>123</v>
      </c>
      <c r="BG155" s="1">
        <v>1.018</v>
      </c>
      <c r="BH155" s="1" t="s">
        <v>85</v>
      </c>
      <c r="BI155" s="1" t="s">
        <v>46</v>
      </c>
      <c r="BJ155" s="1" t="s">
        <v>17</v>
      </c>
      <c r="BK155" s="1" t="s">
        <v>23</v>
      </c>
      <c r="BL155" s="1" t="s">
        <v>86</v>
      </c>
      <c r="BM155" s="1">
        <v>1.2170000000000001</v>
      </c>
      <c r="BN155" s="1">
        <v>0.182</v>
      </c>
      <c r="BO155" s="1" t="s">
        <v>54</v>
      </c>
      <c r="BP155" s="1">
        <v>4.343</v>
      </c>
      <c r="BQ155" s="1" t="s">
        <v>14</v>
      </c>
      <c r="BR155" s="1" t="s">
        <v>46</v>
      </c>
      <c r="BS155" s="1" t="s">
        <v>42</v>
      </c>
      <c r="BT155" s="1">
        <v>3404.5</v>
      </c>
      <c r="BU155" s="1" t="s">
        <v>17</v>
      </c>
      <c r="BW155" s="1" t="s">
        <v>86</v>
      </c>
      <c r="BX155" s="1" t="s">
        <v>24</v>
      </c>
      <c r="BZ155" s="1">
        <v>1660</v>
      </c>
      <c r="CC155" s="1" t="s">
        <v>18</v>
      </c>
      <c r="CD155" s="1">
        <v>244</v>
      </c>
      <c r="CE155" s="1">
        <v>3</v>
      </c>
      <c r="CH155" s="1" t="s">
        <v>194</v>
      </c>
      <c r="CM155" s="1" t="s">
        <v>18</v>
      </c>
      <c r="CN155" s="1">
        <v>14.8</v>
      </c>
      <c r="CO155" s="1" t="s">
        <v>285</v>
      </c>
      <c r="CQ155" s="1">
        <v>954.4</v>
      </c>
    </row>
    <row r="156" spans="1:95" x14ac:dyDescent="0.25">
      <c r="A156" s="1" t="s">
        <v>485</v>
      </c>
      <c r="B156" s="1">
        <v>201600926</v>
      </c>
      <c r="C156" s="1" t="s">
        <v>287</v>
      </c>
      <c r="D156" s="1" t="s">
        <v>293</v>
      </c>
      <c r="E156" s="1">
        <v>4953880</v>
      </c>
      <c r="F156" s="1">
        <v>332.89280640000004</v>
      </c>
      <c r="G156" s="1" t="s">
        <v>29</v>
      </c>
      <c r="H156" s="1" t="s">
        <v>254</v>
      </c>
      <c r="I156" s="2">
        <v>42451.4375</v>
      </c>
      <c r="K156" s="1">
        <v>8.0175000000000001</v>
      </c>
      <c r="L156" s="1">
        <v>1940</v>
      </c>
      <c r="O156" s="1">
        <v>983</v>
      </c>
      <c r="P156" s="1">
        <v>203</v>
      </c>
      <c r="Q156" s="1">
        <v>33.1</v>
      </c>
      <c r="V156" s="1">
        <v>231000</v>
      </c>
      <c r="W156" s="1">
        <v>118000</v>
      </c>
      <c r="X156" s="1">
        <v>118000</v>
      </c>
      <c r="Y156" s="1">
        <v>4640</v>
      </c>
      <c r="Z156" s="1" t="s">
        <v>24</v>
      </c>
      <c r="AA156" s="1" t="s">
        <v>111</v>
      </c>
      <c r="AB156" s="1">
        <v>9.7439999999999998</v>
      </c>
      <c r="AD156" s="1" t="s">
        <v>123</v>
      </c>
      <c r="AE156" s="1" t="s">
        <v>46</v>
      </c>
      <c r="AF156" s="1" t="s">
        <v>85</v>
      </c>
      <c r="AG156" s="1" t="s">
        <v>46</v>
      </c>
      <c r="AH156" s="1" t="s">
        <v>17</v>
      </c>
      <c r="AI156" s="1" t="s">
        <v>23</v>
      </c>
      <c r="AJ156" s="1" t="s">
        <v>86</v>
      </c>
      <c r="AK156" s="1" t="s">
        <v>46</v>
      </c>
      <c r="AL156" s="1" t="s">
        <v>17</v>
      </c>
      <c r="AM156" s="1" t="s">
        <v>54</v>
      </c>
      <c r="AN156" s="1">
        <v>3.2679999999999998</v>
      </c>
      <c r="AO156" s="1" t="s">
        <v>14</v>
      </c>
      <c r="AP156" s="1">
        <v>1.2250000000000001</v>
      </c>
      <c r="AQ156" s="1" t="s">
        <v>42</v>
      </c>
      <c r="AR156" s="1">
        <v>3233.7</v>
      </c>
      <c r="AS156" s="1" t="s">
        <v>17</v>
      </c>
      <c r="AU156" s="1" t="s">
        <v>86</v>
      </c>
      <c r="AV156" s="1" t="s">
        <v>24</v>
      </c>
      <c r="AX156" s="1">
        <v>250000</v>
      </c>
      <c r="AY156" s="1">
        <v>119000</v>
      </c>
      <c r="AZ156" s="1">
        <v>117000</v>
      </c>
      <c r="BA156" s="1">
        <v>4830</v>
      </c>
      <c r="BB156" s="1">
        <v>715.02</v>
      </c>
      <c r="BC156" s="1">
        <v>1300</v>
      </c>
      <c r="BD156" s="1">
        <v>165.06</v>
      </c>
      <c r="BF156" s="1" t="s">
        <v>123</v>
      </c>
      <c r="BG156" s="1">
        <v>7.2649999999999997</v>
      </c>
      <c r="BH156" s="1" t="s">
        <v>85</v>
      </c>
      <c r="BI156" s="1" t="s">
        <v>46</v>
      </c>
      <c r="BJ156" s="1">
        <v>0.19500000000000001</v>
      </c>
      <c r="BK156" s="1">
        <v>6.141</v>
      </c>
      <c r="BL156" s="1" t="s">
        <v>86</v>
      </c>
      <c r="BM156" s="1">
        <v>3.3090000000000002</v>
      </c>
      <c r="BN156" s="1">
        <v>3.1269999999999998</v>
      </c>
      <c r="BO156" s="1" t="s">
        <v>54</v>
      </c>
      <c r="BP156" s="1">
        <v>1.5920000000000001</v>
      </c>
      <c r="BQ156" s="1">
        <v>6.2859999999999996</v>
      </c>
      <c r="BR156" s="1">
        <v>1.05</v>
      </c>
      <c r="BS156" s="1" t="s">
        <v>42</v>
      </c>
      <c r="BT156" s="1">
        <v>3212.6</v>
      </c>
      <c r="BU156" s="1" t="s">
        <v>17</v>
      </c>
      <c r="BW156" s="1" t="s">
        <v>86</v>
      </c>
      <c r="BX156" s="1" t="s">
        <v>24</v>
      </c>
      <c r="BZ156" s="1">
        <v>1754</v>
      </c>
      <c r="CC156" s="1" t="s">
        <v>18</v>
      </c>
      <c r="CD156" s="1">
        <v>248</v>
      </c>
      <c r="CE156" s="1">
        <v>5</v>
      </c>
      <c r="CH156" s="1">
        <v>0.26900000000000002</v>
      </c>
      <c r="CM156" s="1" t="s">
        <v>18</v>
      </c>
      <c r="CN156" s="1">
        <v>293</v>
      </c>
      <c r="CO156" s="1" t="s">
        <v>285</v>
      </c>
    </row>
    <row r="157" spans="1:95" x14ac:dyDescent="0.25">
      <c r="A157" s="1" t="s">
        <v>487</v>
      </c>
      <c r="B157" s="1">
        <v>201601574</v>
      </c>
      <c r="C157" s="1" t="s">
        <v>287</v>
      </c>
      <c r="D157" s="1" t="s">
        <v>299</v>
      </c>
      <c r="E157" s="1">
        <v>4953880</v>
      </c>
      <c r="F157" s="1">
        <v>332.89280640000004</v>
      </c>
      <c r="G157" s="1" t="s">
        <v>29</v>
      </c>
      <c r="H157" s="1" t="s">
        <v>254</v>
      </c>
      <c r="I157" s="2">
        <v>42492.5625</v>
      </c>
      <c r="K157" s="1">
        <v>8.0340000000000007</v>
      </c>
      <c r="L157" s="1">
        <v>2030</v>
      </c>
      <c r="O157" s="1">
        <v>1030</v>
      </c>
      <c r="P157" s="1">
        <v>215</v>
      </c>
      <c r="Q157" s="1">
        <v>40.299999999999997</v>
      </c>
      <c r="V157" s="1">
        <v>206000</v>
      </c>
      <c r="W157" s="1">
        <v>139000</v>
      </c>
      <c r="X157" s="1">
        <v>158000</v>
      </c>
      <c r="Y157" s="1">
        <v>5470</v>
      </c>
      <c r="Z157" s="1" t="s">
        <v>24</v>
      </c>
      <c r="AA157" s="1" t="s">
        <v>111</v>
      </c>
      <c r="AB157" s="1">
        <v>14.098000000000001</v>
      </c>
      <c r="AD157" s="1" t="s">
        <v>123</v>
      </c>
      <c r="AE157" s="1" t="s">
        <v>46</v>
      </c>
      <c r="AF157" s="1" t="s">
        <v>85</v>
      </c>
      <c r="AG157" s="1" t="s">
        <v>46</v>
      </c>
      <c r="AH157" s="1" t="s">
        <v>17</v>
      </c>
      <c r="AI157" s="1" t="s">
        <v>23</v>
      </c>
      <c r="AJ157" s="1" t="s">
        <v>86</v>
      </c>
      <c r="AK157" s="1" t="s">
        <v>46</v>
      </c>
      <c r="AL157" s="1" t="s">
        <v>17</v>
      </c>
      <c r="AM157" s="1" t="s">
        <v>54</v>
      </c>
      <c r="AN157" s="1">
        <v>3.89</v>
      </c>
      <c r="AO157" s="1" t="s">
        <v>14</v>
      </c>
      <c r="AP157" s="1">
        <v>1.111</v>
      </c>
      <c r="AQ157" s="1" t="s">
        <v>42</v>
      </c>
      <c r="AR157" s="1">
        <v>3732</v>
      </c>
      <c r="AS157" s="1" t="s">
        <v>17</v>
      </c>
      <c r="AU157" s="1" t="s">
        <v>86</v>
      </c>
      <c r="AV157" s="1" t="s">
        <v>24</v>
      </c>
      <c r="AX157" s="1">
        <v>205000</v>
      </c>
      <c r="AY157" s="1">
        <v>137000</v>
      </c>
      <c r="AZ157" s="1">
        <v>156000</v>
      </c>
      <c r="BA157" s="1">
        <v>5670</v>
      </c>
      <c r="BB157" s="1">
        <v>321.76</v>
      </c>
      <c r="BC157" s="1">
        <v>349</v>
      </c>
      <c r="BD157" s="1">
        <v>59.98</v>
      </c>
      <c r="BF157" s="1" t="s">
        <v>123</v>
      </c>
      <c r="BG157" s="1">
        <v>1.1659999999999999</v>
      </c>
      <c r="BH157" s="1" t="s">
        <v>85</v>
      </c>
      <c r="BI157" s="1" t="s">
        <v>46</v>
      </c>
      <c r="BJ157" s="1" t="s">
        <v>17</v>
      </c>
      <c r="BK157" s="1" t="s">
        <v>23</v>
      </c>
      <c r="BL157" s="1" t="s">
        <v>86</v>
      </c>
      <c r="BM157" s="1">
        <v>1.2849999999999999</v>
      </c>
      <c r="BN157" s="1">
        <v>0.33200000000000002</v>
      </c>
      <c r="BO157" s="1" t="s">
        <v>54</v>
      </c>
      <c r="BP157" s="1">
        <v>3.8940000000000001</v>
      </c>
      <c r="BQ157" s="1" t="s">
        <v>14</v>
      </c>
      <c r="BR157" s="1" t="s">
        <v>46</v>
      </c>
      <c r="BS157" s="1" t="s">
        <v>42</v>
      </c>
      <c r="BT157" s="1">
        <v>3670.2</v>
      </c>
      <c r="BU157" s="1" t="s">
        <v>17</v>
      </c>
      <c r="BW157" s="1" t="s">
        <v>86</v>
      </c>
      <c r="BX157" s="1" t="s">
        <v>24</v>
      </c>
      <c r="BZ157" s="1">
        <v>1746</v>
      </c>
      <c r="CC157" s="1" t="s">
        <v>18</v>
      </c>
      <c r="CD157" s="1">
        <v>262</v>
      </c>
      <c r="CE157" s="1">
        <v>4</v>
      </c>
      <c r="CH157" s="1" t="s">
        <v>194</v>
      </c>
      <c r="CM157" s="1" t="s">
        <v>18</v>
      </c>
      <c r="CN157" s="1">
        <v>43.2</v>
      </c>
      <c r="CO157" s="1" t="s">
        <v>285</v>
      </c>
      <c r="CQ157" s="1">
        <v>1085.9000000000001</v>
      </c>
    </row>
    <row r="158" spans="1:95" x14ac:dyDescent="0.25">
      <c r="A158" s="1" t="s">
        <v>498</v>
      </c>
      <c r="B158" s="1">
        <v>201601641</v>
      </c>
      <c r="C158" s="1" t="s">
        <v>287</v>
      </c>
      <c r="D158" s="1" t="s">
        <v>300</v>
      </c>
      <c r="E158" s="1">
        <v>4953880</v>
      </c>
      <c r="F158" s="1">
        <v>332.89280640000004</v>
      </c>
      <c r="G158" s="1" t="s">
        <v>29</v>
      </c>
      <c r="H158" s="1" t="s">
        <v>254</v>
      </c>
      <c r="I158" s="2">
        <v>42499.583333333336</v>
      </c>
      <c r="K158" s="1">
        <v>8.1209999999999987</v>
      </c>
      <c r="L158" s="1">
        <v>2100</v>
      </c>
      <c r="O158" s="1">
        <v>1090</v>
      </c>
      <c r="P158" s="1">
        <v>215</v>
      </c>
      <c r="Q158" s="1">
        <v>42.2</v>
      </c>
      <c r="V158" s="1">
        <v>203000</v>
      </c>
      <c r="W158" s="1">
        <v>136000</v>
      </c>
      <c r="X158" s="1">
        <v>166000</v>
      </c>
      <c r="Y158" s="1">
        <v>5650</v>
      </c>
      <c r="Z158" s="1" t="s">
        <v>24</v>
      </c>
      <c r="AA158" s="1" t="s">
        <v>111</v>
      </c>
      <c r="AB158" s="1">
        <v>29.318000000000001</v>
      </c>
      <c r="AD158" s="1" t="s">
        <v>123</v>
      </c>
      <c r="AE158" s="1" t="s">
        <v>46</v>
      </c>
      <c r="AF158" s="1" t="s">
        <v>85</v>
      </c>
      <c r="AG158" s="1" t="s">
        <v>46</v>
      </c>
      <c r="AH158" s="1" t="s">
        <v>17</v>
      </c>
      <c r="AI158" s="1" t="s">
        <v>23</v>
      </c>
      <c r="AJ158" s="1" t="s">
        <v>86</v>
      </c>
      <c r="AK158" s="1">
        <v>1.1120000000000001</v>
      </c>
      <c r="AL158" s="1" t="s">
        <v>17</v>
      </c>
      <c r="AM158" s="1" t="s">
        <v>54</v>
      </c>
      <c r="AN158" s="1">
        <v>4.8520000000000003</v>
      </c>
      <c r="AO158" s="1" t="s">
        <v>14</v>
      </c>
      <c r="AP158" s="1">
        <v>1.107</v>
      </c>
      <c r="AQ158" s="1" t="s">
        <v>42</v>
      </c>
      <c r="AR158" s="1">
        <v>3712.5</v>
      </c>
      <c r="AS158" s="1" t="s">
        <v>17</v>
      </c>
      <c r="AU158" s="1" t="s">
        <v>86</v>
      </c>
      <c r="AV158" s="1" t="s">
        <v>24</v>
      </c>
      <c r="AX158" s="1">
        <v>192000</v>
      </c>
      <c r="AY158" s="1">
        <v>129000</v>
      </c>
      <c r="AZ158" s="1">
        <v>156000</v>
      </c>
      <c r="BA158" s="1">
        <v>5350</v>
      </c>
      <c r="BB158" s="1">
        <v>45.930999999999997</v>
      </c>
      <c r="BC158" s="1">
        <v>84.4</v>
      </c>
      <c r="BD158" s="1">
        <v>47.232999999999997</v>
      </c>
      <c r="BF158" s="1" t="s">
        <v>123</v>
      </c>
      <c r="BG158" s="1">
        <v>1.0349999999999999</v>
      </c>
      <c r="BH158" s="1" t="s">
        <v>85</v>
      </c>
      <c r="BI158" s="1" t="s">
        <v>46</v>
      </c>
      <c r="BJ158" s="1" t="s">
        <v>17</v>
      </c>
      <c r="BK158" s="1" t="s">
        <v>23</v>
      </c>
      <c r="BL158" s="1" t="s">
        <v>86</v>
      </c>
      <c r="BM158" s="1">
        <v>1.921</v>
      </c>
      <c r="BN158" s="1">
        <v>0.14699999999999999</v>
      </c>
      <c r="BO158" s="1" t="s">
        <v>54</v>
      </c>
      <c r="BP158" s="1">
        <v>4.5910000000000002</v>
      </c>
      <c r="BQ158" s="1" t="s">
        <v>14</v>
      </c>
      <c r="BR158" s="1">
        <v>1.181</v>
      </c>
      <c r="BS158" s="1" t="s">
        <v>42</v>
      </c>
      <c r="BT158" s="1">
        <v>3782.4</v>
      </c>
      <c r="BU158" s="1" t="s">
        <v>17</v>
      </c>
      <c r="BW158" s="1" t="s">
        <v>86</v>
      </c>
      <c r="BX158" s="1" t="s">
        <v>24</v>
      </c>
      <c r="BZ158" s="1">
        <v>1870</v>
      </c>
      <c r="CC158" s="1" t="s">
        <v>18</v>
      </c>
      <c r="CD158" s="1">
        <v>262</v>
      </c>
      <c r="CE158" s="1">
        <v>3</v>
      </c>
      <c r="CH158" s="1" t="s">
        <v>194</v>
      </c>
      <c r="CM158" s="1" t="s">
        <v>18</v>
      </c>
      <c r="CN158" s="1">
        <v>17.2</v>
      </c>
      <c r="CO158" s="1" t="s">
        <v>285</v>
      </c>
      <c r="CQ158" s="1">
        <v>1066.0999999999999</v>
      </c>
    </row>
    <row r="159" spans="1:95" x14ac:dyDescent="0.25">
      <c r="A159" s="1" t="s">
        <v>479</v>
      </c>
      <c r="B159" s="1">
        <v>201600731</v>
      </c>
      <c r="C159" s="1" t="s">
        <v>287</v>
      </c>
      <c r="D159" s="1" t="s">
        <v>290</v>
      </c>
      <c r="E159" s="1">
        <v>4953880</v>
      </c>
      <c r="F159" s="1">
        <v>332.89280640000004</v>
      </c>
      <c r="G159" s="1" t="s">
        <v>29</v>
      </c>
      <c r="H159" s="1" t="s">
        <v>254</v>
      </c>
      <c r="I159" s="2">
        <v>42429.708333333336</v>
      </c>
      <c r="K159" s="1">
        <v>8.0015000000000001</v>
      </c>
      <c r="L159" s="1">
        <v>2200</v>
      </c>
      <c r="O159" s="1">
        <v>1190</v>
      </c>
      <c r="P159" s="1">
        <v>248</v>
      </c>
      <c r="Q159" s="1">
        <v>38.799999999999997</v>
      </c>
      <c r="V159" s="1">
        <v>244000</v>
      </c>
      <c r="W159" s="1">
        <v>142000</v>
      </c>
      <c r="X159" s="1">
        <v>146000</v>
      </c>
      <c r="Y159" s="1">
        <v>5340</v>
      </c>
      <c r="Z159" s="1">
        <v>69.567999999999998</v>
      </c>
      <c r="AA159" s="1">
        <v>24.7</v>
      </c>
      <c r="AB159" s="1">
        <v>20.062000000000001</v>
      </c>
      <c r="AD159" s="1" t="s">
        <v>123</v>
      </c>
      <c r="AE159" s="1" t="s">
        <v>46</v>
      </c>
      <c r="AF159" s="1" t="s">
        <v>85</v>
      </c>
      <c r="AG159" s="1" t="s">
        <v>46</v>
      </c>
      <c r="AH159" s="1" t="s">
        <v>17</v>
      </c>
      <c r="AI159" s="1" t="s">
        <v>23</v>
      </c>
      <c r="AJ159" s="1" t="s">
        <v>86</v>
      </c>
      <c r="AK159" s="1">
        <v>2.081</v>
      </c>
      <c r="AL159" s="1" t="s">
        <v>17</v>
      </c>
      <c r="AM159" s="1" t="s">
        <v>54</v>
      </c>
      <c r="AN159" s="1">
        <v>3.1930000000000001</v>
      </c>
      <c r="AO159" s="1" t="s">
        <v>14</v>
      </c>
      <c r="AP159" s="1">
        <v>2.548</v>
      </c>
      <c r="AQ159" s="1" t="s">
        <v>42</v>
      </c>
      <c r="AR159" s="1">
        <v>3228.4</v>
      </c>
      <c r="AS159" s="1" t="s">
        <v>17</v>
      </c>
      <c r="AU159" s="1" t="s">
        <v>86</v>
      </c>
      <c r="AV159" s="1" t="s">
        <v>24</v>
      </c>
      <c r="AX159" s="1">
        <v>238000</v>
      </c>
      <c r="AY159" s="1">
        <v>134000</v>
      </c>
      <c r="AZ159" s="1">
        <v>137000</v>
      </c>
      <c r="BA159" s="1">
        <v>6030</v>
      </c>
      <c r="BB159" s="1">
        <v>2249.4</v>
      </c>
      <c r="BC159" s="1">
        <v>2050</v>
      </c>
      <c r="BD159" s="1">
        <v>105.42</v>
      </c>
      <c r="BF159" s="1" t="s">
        <v>123</v>
      </c>
      <c r="BG159" s="1" t="s">
        <v>46</v>
      </c>
      <c r="BH159" s="1" t="s">
        <v>85</v>
      </c>
      <c r="BI159" s="1" t="s">
        <v>46</v>
      </c>
      <c r="BJ159" s="1" t="s">
        <v>17</v>
      </c>
      <c r="BK159" s="1">
        <v>5.3419999999999996</v>
      </c>
      <c r="BL159" s="1" t="s">
        <v>86</v>
      </c>
      <c r="BM159" s="1">
        <v>3.036</v>
      </c>
      <c r="BN159" s="1">
        <v>2.234</v>
      </c>
      <c r="BO159" s="1" t="s">
        <v>54</v>
      </c>
      <c r="BP159" s="1">
        <v>2.5779999999999998</v>
      </c>
      <c r="BQ159" s="1">
        <v>5.0860000000000003</v>
      </c>
      <c r="BR159" s="1">
        <v>1.2709999999999999</v>
      </c>
      <c r="BS159" s="1" t="s">
        <v>42</v>
      </c>
      <c r="BT159" s="1">
        <v>3626</v>
      </c>
      <c r="BU159" s="1" t="s">
        <v>17</v>
      </c>
      <c r="BW159" s="1" t="s">
        <v>86</v>
      </c>
      <c r="BX159" s="1" t="s">
        <v>24</v>
      </c>
      <c r="BZ159" s="1">
        <v>2042</v>
      </c>
      <c r="CC159" s="1" t="s">
        <v>18</v>
      </c>
      <c r="CD159" s="1">
        <v>302</v>
      </c>
      <c r="CE159" s="1">
        <v>6</v>
      </c>
      <c r="CH159" s="1">
        <v>0.503</v>
      </c>
      <c r="CM159" s="1" t="s">
        <v>18</v>
      </c>
      <c r="CN159" s="1">
        <v>48.4</v>
      </c>
      <c r="CO159" s="1" t="s">
        <v>285</v>
      </c>
      <c r="CQ159" s="1">
        <v>1193</v>
      </c>
    </row>
    <row r="160" spans="1:95" x14ac:dyDescent="0.25">
      <c r="A160" s="1" t="s">
        <v>493</v>
      </c>
      <c r="B160" s="1">
        <v>201601177</v>
      </c>
      <c r="C160" s="1" t="s">
        <v>287</v>
      </c>
      <c r="D160" s="1" t="s">
        <v>295</v>
      </c>
      <c r="E160" s="1">
        <v>4953880</v>
      </c>
      <c r="F160" s="1">
        <v>332.89280640000004</v>
      </c>
      <c r="G160" s="1" t="s">
        <v>29</v>
      </c>
      <c r="H160" s="1" t="s">
        <v>254</v>
      </c>
      <c r="I160" s="2">
        <v>42464.5625</v>
      </c>
      <c r="K160" s="1">
        <v>8.0845000000000002</v>
      </c>
      <c r="L160" s="1">
        <v>2250</v>
      </c>
      <c r="O160" s="1">
        <v>1250</v>
      </c>
      <c r="P160" s="1">
        <v>210</v>
      </c>
      <c r="Q160" s="1">
        <v>41.1</v>
      </c>
      <c r="V160" s="1">
        <v>239000</v>
      </c>
      <c r="W160" s="1">
        <v>146000</v>
      </c>
      <c r="X160" s="1">
        <v>163000</v>
      </c>
      <c r="Y160" s="1">
        <v>4840</v>
      </c>
      <c r="Z160" s="1" t="s">
        <v>24</v>
      </c>
      <c r="AA160" s="1" t="s">
        <v>111</v>
      </c>
      <c r="AB160" s="1">
        <v>25.718</v>
      </c>
      <c r="AD160" s="1" t="s">
        <v>123</v>
      </c>
      <c r="AE160" s="1" t="s">
        <v>46</v>
      </c>
      <c r="AF160" s="1" t="s">
        <v>85</v>
      </c>
      <c r="AG160" s="1" t="s">
        <v>46</v>
      </c>
      <c r="AH160" s="1" t="s">
        <v>17</v>
      </c>
      <c r="AI160" s="1" t="s">
        <v>23</v>
      </c>
      <c r="AJ160" s="1" t="s">
        <v>86</v>
      </c>
      <c r="AK160" s="1" t="s">
        <v>46</v>
      </c>
      <c r="AL160" s="1" t="s">
        <v>17</v>
      </c>
      <c r="AM160" s="1" t="s">
        <v>54</v>
      </c>
      <c r="AN160" s="1">
        <v>3.8029999999999999</v>
      </c>
      <c r="AO160" s="1" t="s">
        <v>14</v>
      </c>
      <c r="AP160" s="1" t="s">
        <v>46</v>
      </c>
      <c r="AQ160" s="1" t="s">
        <v>42</v>
      </c>
      <c r="AR160" s="1">
        <v>3569.7</v>
      </c>
      <c r="AS160" s="1" t="s">
        <v>17</v>
      </c>
      <c r="AU160" s="1" t="s">
        <v>86</v>
      </c>
      <c r="AV160" s="1" t="s">
        <v>24</v>
      </c>
      <c r="AX160" s="1">
        <v>245000</v>
      </c>
      <c r="AY160" s="1">
        <v>150000</v>
      </c>
      <c r="AZ160" s="1">
        <v>166000</v>
      </c>
      <c r="BA160" s="1">
        <v>5058</v>
      </c>
      <c r="BB160" s="1">
        <v>65.203000000000003</v>
      </c>
      <c r="BC160" s="1">
        <v>117</v>
      </c>
      <c r="BD160" s="1">
        <v>54.372999999999998</v>
      </c>
      <c r="BF160" s="1" t="s">
        <v>123</v>
      </c>
      <c r="BG160" s="1">
        <v>11.364000000000001</v>
      </c>
      <c r="BH160" s="1" t="s">
        <v>85</v>
      </c>
      <c r="BI160" s="1" t="s">
        <v>46</v>
      </c>
      <c r="BJ160" s="1" t="s">
        <v>17</v>
      </c>
      <c r="BK160" s="1">
        <v>7.5890000000000004</v>
      </c>
      <c r="BL160" s="1" t="s">
        <v>86</v>
      </c>
      <c r="BM160" s="1">
        <v>1.456</v>
      </c>
      <c r="BN160" s="1">
        <v>0.30499999999999999</v>
      </c>
      <c r="BO160" s="1" t="s">
        <v>54</v>
      </c>
      <c r="BP160" s="1">
        <v>3.794</v>
      </c>
      <c r="BQ160" s="1" t="s">
        <v>14</v>
      </c>
      <c r="BR160" s="1">
        <v>1.264</v>
      </c>
      <c r="BS160" s="1" t="s">
        <v>42</v>
      </c>
      <c r="BT160" s="1">
        <v>3684.5</v>
      </c>
      <c r="BU160" s="1" t="s">
        <v>17</v>
      </c>
      <c r="BW160" s="1" t="s">
        <v>86</v>
      </c>
      <c r="BX160" s="1" t="s">
        <v>24</v>
      </c>
      <c r="BZ160" s="1">
        <v>2014</v>
      </c>
      <c r="CC160" s="1" t="s">
        <v>18</v>
      </c>
      <c r="CD160" s="1">
        <v>256</v>
      </c>
      <c r="CE160" s="1">
        <v>4</v>
      </c>
      <c r="CH160" s="1" t="s">
        <v>194</v>
      </c>
      <c r="CM160" s="1" t="s">
        <v>18</v>
      </c>
      <c r="CN160" s="1">
        <v>39.6</v>
      </c>
      <c r="CO160" s="1" t="s">
        <v>285</v>
      </c>
      <c r="CQ160" s="1">
        <v>1197</v>
      </c>
    </row>
    <row r="161" spans="1:95" x14ac:dyDescent="0.25">
      <c r="A161" s="1" t="s">
        <v>486</v>
      </c>
      <c r="B161" s="1">
        <v>201600801</v>
      </c>
      <c r="C161" s="1" t="s">
        <v>287</v>
      </c>
      <c r="D161" s="1" t="s">
        <v>291</v>
      </c>
      <c r="E161" s="1">
        <v>4953880</v>
      </c>
      <c r="F161" s="1">
        <v>332.89280640000004</v>
      </c>
      <c r="G161" s="1" t="s">
        <v>29</v>
      </c>
      <c r="H161" s="1" t="s">
        <v>254</v>
      </c>
      <c r="I161" s="2">
        <v>42438.378472222219</v>
      </c>
      <c r="K161" s="1">
        <v>8.0300000000000011</v>
      </c>
      <c r="L161" s="1">
        <v>2410</v>
      </c>
      <c r="O161" s="1">
        <v>1270</v>
      </c>
      <c r="P161" s="1">
        <v>220</v>
      </c>
      <c r="Q161" s="1">
        <v>43.4</v>
      </c>
      <c r="V161" s="1">
        <v>254000</v>
      </c>
      <c r="W161" s="1">
        <v>156000</v>
      </c>
      <c r="X161" s="1">
        <v>167000</v>
      </c>
      <c r="Y161" s="1">
        <v>5040</v>
      </c>
      <c r="Z161" s="1" t="s">
        <v>24</v>
      </c>
      <c r="AA161" s="1" t="s">
        <v>111</v>
      </c>
      <c r="AB161" s="1">
        <v>18.556000000000001</v>
      </c>
      <c r="AD161" s="1" t="s">
        <v>123</v>
      </c>
      <c r="AE161" s="1" t="s">
        <v>46</v>
      </c>
      <c r="AF161" s="1" t="s">
        <v>85</v>
      </c>
      <c r="AG161" s="1" t="s">
        <v>46</v>
      </c>
      <c r="AH161" s="1" t="s">
        <v>17</v>
      </c>
      <c r="AI161" s="1" t="s">
        <v>23</v>
      </c>
      <c r="AJ161" s="1" t="s">
        <v>86</v>
      </c>
      <c r="AK161" s="1">
        <v>1.1930000000000001</v>
      </c>
      <c r="AL161" s="1" t="s">
        <v>17</v>
      </c>
      <c r="AM161" s="1" t="s">
        <v>54</v>
      </c>
      <c r="AN161" s="1">
        <v>3.0209999999999999</v>
      </c>
      <c r="AO161" s="1" t="s">
        <v>14</v>
      </c>
      <c r="AP161" s="1">
        <v>1.968</v>
      </c>
      <c r="AQ161" s="1" t="s">
        <v>42</v>
      </c>
      <c r="AR161" s="1">
        <v>3516.8</v>
      </c>
      <c r="AS161" s="1" t="s">
        <v>17</v>
      </c>
      <c r="AU161" s="1" t="s">
        <v>86</v>
      </c>
      <c r="AV161" s="1" t="s">
        <v>24</v>
      </c>
      <c r="AX161" s="1">
        <v>217000</v>
      </c>
      <c r="AY161" s="1">
        <v>133000</v>
      </c>
      <c r="AZ161" s="1">
        <v>142000</v>
      </c>
      <c r="BA161" s="1">
        <v>4360</v>
      </c>
      <c r="BB161" s="1">
        <v>385.14</v>
      </c>
      <c r="BC161" s="1">
        <v>359</v>
      </c>
      <c r="BD161" s="1">
        <v>33.564</v>
      </c>
      <c r="BF161" s="1" t="s">
        <v>123</v>
      </c>
      <c r="BG161" s="1">
        <v>9.9320000000000004</v>
      </c>
      <c r="BH161" s="1" t="s">
        <v>85</v>
      </c>
      <c r="BI161" s="1" t="s">
        <v>46</v>
      </c>
      <c r="BJ161" s="1" t="s">
        <v>17</v>
      </c>
      <c r="BK161" s="1">
        <v>5.649</v>
      </c>
      <c r="BL161" s="1" t="s">
        <v>86</v>
      </c>
      <c r="BM161" s="1">
        <v>1.86</v>
      </c>
      <c r="BN161" s="1">
        <v>0.438</v>
      </c>
      <c r="BO161" s="1" t="s">
        <v>54</v>
      </c>
      <c r="BP161" s="1">
        <v>2.6680000000000001</v>
      </c>
      <c r="BQ161" s="1" t="s">
        <v>14</v>
      </c>
      <c r="BR161" s="1" t="s">
        <v>46</v>
      </c>
      <c r="BS161" s="1" t="s">
        <v>42</v>
      </c>
      <c r="BT161" s="1">
        <v>3188.1</v>
      </c>
      <c r="BU161" s="1" t="s">
        <v>17</v>
      </c>
      <c r="BW161" s="1" t="s">
        <v>86</v>
      </c>
      <c r="BX161" s="1">
        <v>20.192</v>
      </c>
      <c r="BZ161" s="1">
        <v>2180</v>
      </c>
      <c r="CC161" s="1" t="s">
        <v>18</v>
      </c>
      <c r="CD161" s="1">
        <v>268</v>
      </c>
      <c r="CE161" s="1">
        <v>5</v>
      </c>
      <c r="CH161" s="1">
        <v>0.219</v>
      </c>
      <c r="CM161" s="1" t="s">
        <v>18</v>
      </c>
      <c r="CN161" s="1">
        <v>48.4</v>
      </c>
      <c r="CO161" s="1" t="s">
        <v>285</v>
      </c>
    </row>
    <row r="162" spans="1:95" x14ac:dyDescent="0.25">
      <c r="A162" s="1" t="s">
        <v>489</v>
      </c>
      <c r="B162" s="1">
        <v>201601042</v>
      </c>
      <c r="C162" s="1" t="s">
        <v>287</v>
      </c>
      <c r="D162" s="1" t="s">
        <v>294</v>
      </c>
      <c r="E162" s="1">
        <v>4953880</v>
      </c>
      <c r="F162" s="1">
        <v>332.89280640000004</v>
      </c>
      <c r="G162" s="1" t="s">
        <v>29</v>
      </c>
      <c r="H162" s="1" t="s">
        <v>254</v>
      </c>
      <c r="I162" s="2">
        <v>42457.736111111109</v>
      </c>
      <c r="K162" s="1">
        <v>8.0440000000000005</v>
      </c>
      <c r="L162" s="1">
        <v>2370</v>
      </c>
      <c r="O162" s="1">
        <v>1280</v>
      </c>
      <c r="P162" s="1">
        <v>210</v>
      </c>
      <c r="Q162" s="1">
        <v>39.799999999999997</v>
      </c>
      <c r="V162" s="1">
        <v>265000</v>
      </c>
      <c r="W162" s="1">
        <v>159000</v>
      </c>
      <c r="X162" s="1">
        <v>170000</v>
      </c>
      <c r="Y162" s="1">
        <v>5110</v>
      </c>
      <c r="Z162" s="1" t="s">
        <v>24</v>
      </c>
      <c r="AA162" s="1" t="s">
        <v>111</v>
      </c>
      <c r="AB162" s="1">
        <v>27.47</v>
      </c>
      <c r="AD162" s="1" t="s">
        <v>123</v>
      </c>
      <c r="AE162" s="1" t="s">
        <v>46</v>
      </c>
      <c r="AF162" s="1" t="s">
        <v>85</v>
      </c>
      <c r="AG162" s="1" t="s">
        <v>46</v>
      </c>
      <c r="AH162" s="1" t="s">
        <v>17</v>
      </c>
      <c r="AI162" s="1" t="s">
        <v>23</v>
      </c>
      <c r="AJ162" s="1" t="s">
        <v>86</v>
      </c>
      <c r="AK162" s="1" t="s">
        <v>46</v>
      </c>
      <c r="AL162" s="1" t="s">
        <v>17</v>
      </c>
      <c r="AM162" s="1" t="s">
        <v>54</v>
      </c>
      <c r="AN162" s="1">
        <v>3.7120000000000002</v>
      </c>
      <c r="AO162" s="1" t="s">
        <v>14</v>
      </c>
      <c r="AP162" s="1" t="s">
        <v>46</v>
      </c>
      <c r="AQ162" s="1" t="s">
        <v>42</v>
      </c>
      <c r="AR162" s="1">
        <v>3650.7</v>
      </c>
      <c r="AS162" s="1" t="s">
        <v>17</v>
      </c>
      <c r="AU162" s="1" t="s">
        <v>86</v>
      </c>
      <c r="AV162" s="1" t="s">
        <v>24</v>
      </c>
      <c r="AX162" s="1">
        <v>263000</v>
      </c>
      <c r="AY162" s="1">
        <v>158000</v>
      </c>
      <c r="AZ162" s="1">
        <v>168000</v>
      </c>
      <c r="BA162" s="1">
        <v>5210</v>
      </c>
      <c r="BB162" s="1">
        <v>102.57</v>
      </c>
      <c r="BC162" s="1">
        <v>179</v>
      </c>
      <c r="BD162" s="1">
        <v>54.991</v>
      </c>
      <c r="BF162" s="1" t="s">
        <v>123</v>
      </c>
      <c r="BG162" s="1">
        <v>10.882999999999999</v>
      </c>
      <c r="BH162" s="1" t="s">
        <v>85</v>
      </c>
      <c r="BI162" s="1" t="s">
        <v>46</v>
      </c>
      <c r="BJ162" s="1" t="s">
        <v>17</v>
      </c>
      <c r="BK162" s="1">
        <v>9.423</v>
      </c>
      <c r="BL162" s="1" t="s">
        <v>86</v>
      </c>
      <c r="BM162" s="1">
        <v>1.724</v>
      </c>
      <c r="BN162" s="1">
        <v>0.438</v>
      </c>
      <c r="BO162" s="1" t="s">
        <v>54</v>
      </c>
      <c r="BP162" s="1">
        <v>3.347</v>
      </c>
      <c r="BQ162" s="1" t="s">
        <v>14</v>
      </c>
      <c r="BR162" s="1" t="s">
        <v>46</v>
      </c>
      <c r="BS162" s="1" t="s">
        <v>42</v>
      </c>
      <c r="BT162" s="1">
        <v>3929.9</v>
      </c>
      <c r="BU162" s="1" t="s">
        <v>17</v>
      </c>
      <c r="BW162" s="1" t="s">
        <v>86</v>
      </c>
      <c r="BX162" s="1" t="s">
        <v>24</v>
      </c>
      <c r="BZ162" s="1">
        <v>2154</v>
      </c>
      <c r="CC162" s="1" t="s">
        <v>18</v>
      </c>
      <c r="CD162" s="1">
        <v>256</v>
      </c>
      <c r="CE162" s="1">
        <v>5</v>
      </c>
      <c r="CH162" s="1">
        <v>0.13700000000000001</v>
      </c>
      <c r="CM162" s="1" t="s">
        <v>18</v>
      </c>
      <c r="CN162" s="1">
        <v>42</v>
      </c>
      <c r="CO162" s="1" t="s">
        <v>285</v>
      </c>
    </row>
    <row r="163" spans="1:95" x14ac:dyDescent="0.25">
      <c r="A163" s="1" t="s">
        <v>494</v>
      </c>
      <c r="B163" s="1">
        <v>201601343</v>
      </c>
      <c r="C163" s="1" t="s">
        <v>287</v>
      </c>
      <c r="D163" s="1" t="s">
        <v>296</v>
      </c>
      <c r="E163" s="1">
        <v>4953880</v>
      </c>
      <c r="F163" s="1">
        <v>332.89280640000004</v>
      </c>
      <c r="G163" s="1" t="s">
        <v>29</v>
      </c>
      <c r="H163" s="1" t="s">
        <v>254</v>
      </c>
      <c r="I163" s="2">
        <v>42472.5625</v>
      </c>
      <c r="K163" s="1">
        <v>8.1000000000000014</v>
      </c>
      <c r="L163" s="1">
        <v>2490</v>
      </c>
      <c r="O163" s="1">
        <v>1360</v>
      </c>
      <c r="P163" s="1">
        <v>207</v>
      </c>
      <c r="Q163" s="1">
        <v>46.5</v>
      </c>
      <c r="V163" s="1">
        <v>213000</v>
      </c>
      <c r="W163" s="1">
        <v>141000</v>
      </c>
      <c r="X163" s="1">
        <v>171000</v>
      </c>
      <c r="Y163" s="1">
        <v>4240</v>
      </c>
      <c r="Z163" s="1" t="s">
        <v>24</v>
      </c>
      <c r="AA163" s="1" t="s">
        <v>111</v>
      </c>
      <c r="AB163" s="1">
        <v>46.704999999999998</v>
      </c>
      <c r="AD163" s="1" t="s">
        <v>123</v>
      </c>
      <c r="AE163" s="1" t="s">
        <v>46</v>
      </c>
      <c r="AF163" s="1" t="s">
        <v>85</v>
      </c>
      <c r="AG163" s="1" t="s">
        <v>46</v>
      </c>
      <c r="AH163" s="1" t="s">
        <v>17</v>
      </c>
      <c r="AI163" s="1" t="s">
        <v>23</v>
      </c>
      <c r="AJ163" s="1" t="s">
        <v>86</v>
      </c>
      <c r="AK163" s="1" t="s">
        <v>46</v>
      </c>
      <c r="AL163" s="1" t="s">
        <v>17</v>
      </c>
      <c r="AM163" s="1" t="s">
        <v>54</v>
      </c>
      <c r="AN163" s="1">
        <v>5.3550000000000004</v>
      </c>
      <c r="AO163" s="1" t="s">
        <v>14</v>
      </c>
      <c r="AP163" s="1">
        <v>1.6819999999999999</v>
      </c>
      <c r="AQ163" s="1" t="s">
        <v>42</v>
      </c>
      <c r="AR163" s="1">
        <v>4217.2</v>
      </c>
      <c r="AS163" s="1" t="s">
        <v>17</v>
      </c>
      <c r="AU163" s="1" t="s">
        <v>86</v>
      </c>
      <c r="AV163" s="1" t="s">
        <v>24</v>
      </c>
      <c r="AX163" s="1">
        <v>250000</v>
      </c>
      <c r="AY163" s="1">
        <v>169000</v>
      </c>
      <c r="AZ163" s="1">
        <v>196000</v>
      </c>
      <c r="BA163" s="1">
        <v>5400</v>
      </c>
      <c r="BB163" s="1">
        <v>29.050999999999998</v>
      </c>
      <c r="BC163" s="1">
        <v>53.699999999999996</v>
      </c>
      <c r="BD163" s="1">
        <v>51.875</v>
      </c>
      <c r="BF163" s="1" t="s">
        <v>123</v>
      </c>
      <c r="BG163" s="1" t="s">
        <v>46</v>
      </c>
      <c r="BH163" s="1" t="s">
        <v>85</v>
      </c>
      <c r="BI163" s="1" t="s">
        <v>46</v>
      </c>
      <c r="BJ163" s="1" t="s">
        <v>17</v>
      </c>
      <c r="BK163" s="1" t="s">
        <v>23</v>
      </c>
      <c r="BL163" s="1" t="s">
        <v>86</v>
      </c>
      <c r="BM163" s="1">
        <v>1.0529999999999999</v>
      </c>
      <c r="BN163" s="1">
        <v>0.12</v>
      </c>
      <c r="BO163" s="1" t="s">
        <v>54</v>
      </c>
      <c r="BP163" s="1">
        <v>5.0309999999999997</v>
      </c>
      <c r="BQ163" s="1" t="s">
        <v>14</v>
      </c>
      <c r="BR163" s="1">
        <v>1.0920000000000001</v>
      </c>
      <c r="BS163" s="1" t="s">
        <v>42</v>
      </c>
      <c r="BT163" s="1">
        <v>4031.6</v>
      </c>
      <c r="BU163" s="1" t="s">
        <v>17</v>
      </c>
      <c r="BW163" s="1" t="s">
        <v>86</v>
      </c>
      <c r="BX163" s="1" t="s">
        <v>24</v>
      </c>
      <c r="BZ163" s="1">
        <v>2262</v>
      </c>
      <c r="CC163" s="1" t="s">
        <v>18</v>
      </c>
      <c r="CD163" s="1">
        <v>252</v>
      </c>
      <c r="CE163" s="1">
        <v>4</v>
      </c>
      <c r="CH163" s="1" t="s">
        <v>194</v>
      </c>
      <c r="CM163" s="1" t="s">
        <v>18</v>
      </c>
      <c r="CN163" s="1">
        <v>9.6</v>
      </c>
      <c r="CO163" s="1" t="s">
        <v>285</v>
      </c>
      <c r="CQ163" s="1">
        <v>1111.5999999999999</v>
      </c>
    </row>
    <row r="164" spans="1:95" x14ac:dyDescent="0.25">
      <c r="A164" s="1" t="s">
        <v>500</v>
      </c>
      <c r="B164" s="1">
        <v>201601511</v>
      </c>
      <c r="C164" s="1" t="s">
        <v>287</v>
      </c>
      <c r="D164" s="1" t="s">
        <v>298</v>
      </c>
      <c r="E164" s="1">
        <v>4953880</v>
      </c>
      <c r="F164" s="1">
        <v>332.89280640000004</v>
      </c>
      <c r="G164" s="1" t="s">
        <v>29</v>
      </c>
      <c r="H164" s="1" t="s">
        <v>254</v>
      </c>
      <c r="I164" s="2">
        <v>42486.458333333336</v>
      </c>
      <c r="K164" s="1">
        <v>8.1344999999999992</v>
      </c>
      <c r="L164" s="1">
        <v>2560</v>
      </c>
      <c r="O164" s="1">
        <v>1470</v>
      </c>
      <c r="P164" s="1">
        <v>226</v>
      </c>
      <c r="Q164" s="1">
        <v>55.6</v>
      </c>
      <c r="V164" s="1">
        <v>248000</v>
      </c>
      <c r="W164" s="1">
        <v>176000</v>
      </c>
      <c r="X164" s="1">
        <v>225000</v>
      </c>
      <c r="Y164" s="1">
        <v>5750</v>
      </c>
      <c r="Z164" s="1" t="s">
        <v>24</v>
      </c>
      <c r="AA164" s="1" t="s">
        <v>111</v>
      </c>
      <c r="AB164" s="1">
        <v>69.108999999999995</v>
      </c>
      <c r="AD164" s="1" t="s">
        <v>123</v>
      </c>
      <c r="AE164" s="1" t="s">
        <v>46</v>
      </c>
      <c r="AF164" s="1" t="s">
        <v>85</v>
      </c>
      <c r="AG164" s="1" t="s">
        <v>46</v>
      </c>
      <c r="AH164" s="1" t="s">
        <v>17</v>
      </c>
      <c r="AI164" s="1" t="s">
        <v>23</v>
      </c>
      <c r="AJ164" s="1" t="s">
        <v>86</v>
      </c>
      <c r="AK164" s="1">
        <v>1.22</v>
      </c>
      <c r="AL164" s="1" t="s">
        <v>17</v>
      </c>
      <c r="AM164" s="1" t="s">
        <v>54</v>
      </c>
      <c r="AN164" s="1">
        <v>5.51</v>
      </c>
      <c r="AO164" s="1" t="s">
        <v>14</v>
      </c>
      <c r="AP164" s="1" t="s">
        <v>46</v>
      </c>
      <c r="AQ164" s="1" t="s">
        <v>42</v>
      </c>
      <c r="AR164" s="1">
        <v>4570</v>
      </c>
      <c r="AS164" s="1" t="s">
        <v>17</v>
      </c>
      <c r="AU164" s="1" t="s">
        <v>86</v>
      </c>
      <c r="AV164" s="1" t="s">
        <v>24</v>
      </c>
      <c r="AX164" s="1">
        <v>244000</v>
      </c>
      <c r="AY164" s="1">
        <v>180000</v>
      </c>
      <c r="AZ164" s="1">
        <v>228000</v>
      </c>
      <c r="BA164" s="1">
        <v>5630</v>
      </c>
      <c r="BB164" s="1">
        <v>15.659000000000001</v>
      </c>
      <c r="BC164" s="1">
        <v>38.299999999999997</v>
      </c>
      <c r="BD164" s="1">
        <v>69.924999999999997</v>
      </c>
      <c r="BF164" s="1" t="s">
        <v>123</v>
      </c>
      <c r="BG164" s="1" t="s">
        <v>46</v>
      </c>
      <c r="BH164" s="1" t="s">
        <v>85</v>
      </c>
      <c r="BI164" s="1" t="s">
        <v>46</v>
      </c>
      <c r="BJ164" s="1" t="s">
        <v>17</v>
      </c>
      <c r="BK164" s="1" t="s">
        <v>23</v>
      </c>
      <c r="BL164" s="1" t="s">
        <v>86</v>
      </c>
      <c r="BM164" s="1" t="s">
        <v>46</v>
      </c>
      <c r="BN164" s="1">
        <v>0.129</v>
      </c>
      <c r="BO164" s="1" t="s">
        <v>54</v>
      </c>
      <c r="BP164" s="1">
        <v>5.5759999999999996</v>
      </c>
      <c r="BQ164" s="1" t="s">
        <v>14</v>
      </c>
      <c r="BR164" s="1">
        <v>1.39</v>
      </c>
      <c r="BS164" s="1" t="s">
        <v>42</v>
      </c>
      <c r="BT164" s="1">
        <v>4707.3999999999996</v>
      </c>
      <c r="BU164" s="1" t="s">
        <v>17</v>
      </c>
      <c r="BW164" s="1" t="s">
        <v>86</v>
      </c>
      <c r="BX164" s="1" t="s">
        <v>24</v>
      </c>
      <c r="BZ164" s="1">
        <v>2340</v>
      </c>
      <c r="CC164" s="1" t="s">
        <v>18</v>
      </c>
      <c r="CD164" s="1">
        <v>276</v>
      </c>
      <c r="CE164" s="1">
        <v>4</v>
      </c>
      <c r="CH164" s="1" t="s">
        <v>194</v>
      </c>
      <c r="CM164" s="1" t="s">
        <v>18</v>
      </c>
      <c r="CN164" s="1">
        <v>24.4</v>
      </c>
      <c r="CO164" s="1" t="s">
        <v>285</v>
      </c>
      <c r="CQ164" s="1">
        <v>1342.9</v>
      </c>
    </row>
    <row r="165" spans="1:95" x14ac:dyDescent="0.25">
      <c r="A165" s="1" t="s">
        <v>475</v>
      </c>
      <c r="B165" s="1">
        <v>201601433</v>
      </c>
      <c r="C165" s="1" t="s">
        <v>287</v>
      </c>
      <c r="D165" s="1" t="s">
        <v>297</v>
      </c>
      <c r="E165" s="1">
        <v>4953880</v>
      </c>
      <c r="F165" s="1">
        <v>332.89280640000004</v>
      </c>
      <c r="G165" s="1" t="s">
        <v>29</v>
      </c>
      <c r="H165" s="1" t="s">
        <v>254</v>
      </c>
      <c r="I165" s="2">
        <v>42479.486111111109</v>
      </c>
      <c r="K165" s="1">
        <v>7.9580000000000002</v>
      </c>
      <c r="L165" s="1">
        <v>2730</v>
      </c>
      <c r="O165" s="1">
        <v>1570</v>
      </c>
      <c r="P165" s="1">
        <v>230</v>
      </c>
      <c r="Q165" s="1">
        <v>49.8</v>
      </c>
      <c r="V165" s="1">
        <v>272000</v>
      </c>
      <c r="W165" s="1">
        <v>181000</v>
      </c>
      <c r="X165" s="1">
        <v>217000</v>
      </c>
      <c r="Y165" s="1">
        <v>5090</v>
      </c>
      <c r="Z165" s="1" t="s">
        <v>24</v>
      </c>
      <c r="AA165" s="1" t="s">
        <v>111</v>
      </c>
      <c r="AB165" s="1">
        <v>43.292000000000002</v>
      </c>
      <c r="AD165" s="1" t="s">
        <v>123</v>
      </c>
      <c r="AE165" s="1" t="s">
        <v>46</v>
      </c>
      <c r="AF165" s="1" t="s">
        <v>85</v>
      </c>
      <c r="AG165" s="1" t="s">
        <v>46</v>
      </c>
      <c r="AH165" s="1" t="s">
        <v>17</v>
      </c>
      <c r="AI165" s="1" t="s">
        <v>23</v>
      </c>
      <c r="AJ165" s="1" t="s">
        <v>86</v>
      </c>
      <c r="AK165" s="1">
        <v>1.476</v>
      </c>
      <c r="AL165" s="1">
        <v>0.124</v>
      </c>
      <c r="AM165" s="1" t="s">
        <v>54</v>
      </c>
      <c r="AN165" s="1">
        <v>4.6219999999999999</v>
      </c>
      <c r="AO165" s="1" t="s">
        <v>14</v>
      </c>
      <c r="AP165" s="1">
        <v>2.302</v>
      </c>
      <c r="AQ165" s="1" t="s">
        <v>42</v>
      </c>
      <c r="AR165" s="1">
        <v>4339.8</v>
      </c>
      <c r="AS165" s="1" t="s">
        <v>17</v>
      </c>
      <c r="AU165" s="1" t="s">
        <v>86</v>
      </c>
      <c r="AV165" s="1" t="s">
        <v>24</v>
      </c>
      <c r="AX165" s="1">
        <v>277000</v>
      </c>
      <c r="AY165" s="1">
        <v>188000</v>
      </c>
      <c r="AZ165" s="1">
        <v>222000</v>
      </c>
      <c r="BA165" s="1">
        <v>5320</v>
      </c>
      <c r="BB165" s="1">
        <v>115.85</v>
      </c>
      <c r="BC165" s="1">
        <v>144</v>
      </c>
      <c r="BD165" s="1">
        <v>77.367999999999995</v>
      </c>
      <c r="BF165" s="1" t="s">
        <v>123</v>
      </c>
      <c r="BG165" s="1" t="s">
        <v>46</v>
      </c>
      <c r="BH165" s="1" t="s">
        <v>85</v>
      </c>
      <c r="BI165" s="1" t="s">
        <v>46</v>
      </c>
      <c r="BJ165" s="1" t="s">
        <v>17</v>
      </c>
      <c r="BK165" s="1" t="s">
        <v>23</v>
      </c>
      <c r="BL165" s="1" t="s">
        <v>86</v>
      </c>
      <c r="BM165" s="1">
        <v>1.4830000000000001</v>
      </c>
      <c r="BN165" s="1">
        <v>0.56699999999999995</v>
      </c>
      <c r="BO165" s="1" t="s">
        <v>54</v>
      </c>
      <c r="BP165" s="1">
        <v>4.3810000000000002</v>
      </c>
      <c r="BQ165" s="1">
        <v>5.0540000000000003</v>
      </c>
      <c r="BR165" s="1">
        <v>1.9059999999999999</v>
      </c>
      <c r="BS165" s="1" t="s">
        <v>42</v>
      </c>
      <c r="BT165" s="1">
        <v>4185.6000000000004</v>
      </c>
      <c r="BU165" s="1" t="s">
        <v>17</v>
      </c>
      <c r="BW165" s="1" t="s">
        <v>86</v>
      </c>
      <c r="BX165" s="1" t="s">
        <v>24</v>
      </c>
      <c r="BZ165" s="1">
        <v>2562</v>
      </c>
      <c r="CC165" s="1" t="s">
        <v>18</v>
      </c>
      <c r="CD165" s="1">
        <v>280</v>
      </c>
      <c r="CE165" s="1">
        <v>7</v>
      </c>
      <c r="CH165" s="1">
        <v>0.503</v>
      </c>
      <c r="CM165" s="1" t="s">
        <v>18</v>
      </c>
      <c r="CN165" s="1">
        <v>34.799999999999997</v>
      </c>
      <c r="CO165" s="1" t="s">
        <v>285</v>
      </c>
      <c r="CQ165" s="1">
        <v>1423.4</v>
      </c>
    </row>
    <row r="166" spans="1:95" x14ac:dyDescent="0.25">
      <c r="A166" s="1" t="s">
        <v>422</v>
      </c>
      <c r="B166" s="1">
        <v>201602562</v>
      </c>
      <c r="C166" s="1" t="s">
        <v>287</v>
      </c>
      <c r="D166" s="1" t="s">
        <v>308</v>
      </c>
      <c r="E166" s="1">
        <v>4953990</v>
      </c>
      <c r="F166" s="1">
        <v>345.71927808000004</v>
      </c>
      <c r="G166" s="1" t="s">
        <v>21</v>
      </c>
      <c r="H166" s="1" t="s">
        <v>254</v>
      </c>
      <c r="I166" s="2">
        <v>42546.583333333336</v>
      </c>
      <c r="K166" s="1">
        <v>7.4045000000000005</v>
      </c>
      <c r="L166" s="1">
        <v>261</v>
      </c>
      <c r="O166" s="1">
        <v>45.5</v>
      </c>
      <c r="P166" s="1">
        <v>76</v>
      </c>
      <c r="Q166" s="1">
        <v>4.58</v>
      </c>
      <c r="V166" s="1">
        <v>33300</v>
      </c>
      <c r="W166" s="1">
        <v>5420</v>
      </c>
      <c r="X166" s="1">
        <v>13200</v>
      </c>
      <c r="Y166" s="1">
        <v>1610</v>
      </c>
      <c r="Z166" s="1">
        <v>15.143000000000001</v>
      </c>
      <c r="AA166" s="1" t="s">
        <v>111</v>
      </c>
      <c r="AB166" s="1" t="s">
        <v>14</v>
      </c>
      <c r="AD166" s="1" t="s">
        <v>123</v>
      </c>
      <c r="AE166" s="1" t="s">
        <v>46</v>
      </c>
      <c r="AF166" s="1" t="s">
        <v>85</v>
      </c>
      <c r="AG166" s="1" t="s">
        <v>46</v>
      </c>
      <c r="AH166" s="1" t="s">
        <v>17</v>
      </c>
      <c r="AI166" s="1" t="s">
        <v>23</v>
      </c>
      <c r="AJ166" s="1" t="s">
        <v>86</v>
      </c>
      <c r="AK166" s="1" t="s">
        <v>46</v>
      </c>
      <c r="AL166" s="1" t="s">
        <v>17</v>
      </c>
      <c r="AM166" s="1" t="s">
        <v>54</v>
      </c>
      <c r="AN166" s="1" t="s">
        <v>46</v>
      </c>
      <c r="AO166" s="1" t="s">
        <v>14</v>
      </c>
      <c r="AP166" s="1" t="s">
        <v>46</v>
      </c>
      <c r="AQ166" s="1" t="s">
        <v>42</v>
      </c>
      <c r="AR166" s="1">
        <v>251.19</v>
      </c>
      <c r="AS166" s="1" t="s">
        <v>17</v>
      </c>
      <c r="AU166" s="1" t="s">
        <v>86</v>
      </c>
      <c r="AV166" s="1" t="s">
        <v>24</v>
      </c>
      <c r="AX166" s="1">
        <v>33600</v>
      </c>
      <c r="AY166" s="1">
        <v>5390</v>
      </c>
      <c r="AZ166" s="1">
        <v>12700</v>
      </c>
      <c r="BA166" s="1">
        <v>1760</v>
      </c>
      <c r="BB166" s="1">
        <v>466.73</v>
      </c>
      <c r="BC166" s="1">
        <v>560</v>
      </c>
      <c r="BD166" s="1">
        <v>110.15</v>
      </c>
      <c r="BF166" s="1" t="s">
        <v>123</v>
      </c>
      <c r="BG166" s="1">
        <v>1.0089999999999999</v>
      </c>
      <c r="BH166" s="1" t="s">
        <v>85</v>
      </c>
      <c r="BI166" s="1" t="s">
        <v>46</v>
      </c>
      <c r="BJ166" s="1" t="s">
        <v>17</v>
      </c>
      <c r="BK166" s="1" t="s">
        <v>23</v>
      </c>
      <c r="BL166" s="1" t="s">
        <v>86</v>
      </c>
      <c r="BM166" s="1">
        <v>3.6819999999999999</v>
      </c>
      <c r="BN166" s="1">
        <v>4.91</v>
      </c>
      <c r="BO166" s="1" t="s">
        <v>54</v>
      </c>
      <c r="BP166" s="1" t="s">
        <v>46</v>
      </c>
      <c r="BQ166" s="1" t="s">
        <v>14</v>
      </c>
      <c r="BR166" s="1" t="s">
        <v>46</v>
      </c>
      <c r="BS166" s="1" t="s">
        <v>42</v>
      </c>
      <c r="BT166" s="1">
        <v>304.12</v>
      </c>
      <c r="BU166" s="1" t="s">
        <v>17</v>
      </c>
      <c r="BW166" s="1" t="s">
        <v>86</v>
      </c>
      <c r="BX166" s="1">
        <v>19.358000000000001</v>
      </c>
      <c r="BZ166" s="1">
        <v>166</v>
      </c>
      <c r="CC166" s="1" t="s">
        <v>18</v>
      </c>
      <c r="CD166" s="1">
        <v>92</v>
      </c>
      <c r="CE166" s="1">
        <v>23</v>
      </c>
      <c r="CH166" s="1">
        <v>0.16600000000000001</v>
      </c>
      <c r="CM166" s="1" t="s">
        <v>18</v>
      </c>
      <c r="CN166" s="1">
        <v>322.5</v>
      </c>
      <c r="CO166" s="1" t="s">
        <v>285</v>
      </c>
      <c r="CQ166" s="1">
        <v>105.4</v>
      </c>
    </row>
    <row r="167" spans="1:95" x14ac:dyDescent="0.25">
      <c r="A167" s="1" t="s">
        <v>415</v>
      </c>
      <c r="B167" s="1">
        <v>201602161</v>
      </c>
      <c r="C167" s="1" t="s">
        <v>287</v>
      </c>
      <c r="D167" s="1" t="s">
        <v>304</v>
      </c>
      <c r="E167" s="1">
        <v>4953990</v>
      </c>
      <c r="F167" s="1">
        <v>345.71927808000004</v>
      </c>
      <c r="G167" s="1" t="s">
        <v>21</v>
      </c>
      <c r="H167" s="1" t="s">
        <v>254</v>
      </c>
      <c r="I167" s="2">
        <v>42526.395833333336</v>
      </c>
      <c r="K167" s="1">
        <v>7.3414999999999999</v>
      </c>
      <c r="L167" s="1">
        <v>257</v>
      </c>
      <c r="O167" s="1">
        <v>47.7</v>
      </c>
      <c r="P167" s="1">
        <v>72</v>
      </c>
      <c r="Q167" s="1">
        <v>4.0599999999999996</v>
      </c>
      <c r="V167" s="1">
        <v>31500</v>
      </c>
      <c r="W167" s="1">
        <v>5330</v>
      </c>
      <c r="X167" s="1">
        <v>12300</v>
      </c>
      <c r="Y167" s="1">
        <v>1650</v>
      </c>
      <c r="Z167" s="1">
        <v>76.965999999999994</v>
      </c>
      <c r="AA167" s="1">
        <v>77.599999999999994</v>
      </c>
      <c r="AB167" s="1">
        <v>6.8040000000000003</v>
      </c>
      <c r="AD167" s="1" t="s">
        <v>123</v>
      </c>
      <c r="AE167" s="1" t="s">
        <v>46</v>
      </c>
      <c r="AF167" s="1" t="s">
        <v>85</v>
      </c>
      <c r="AG167" s="1" t="s">
        <v>46</v>
      </c>
      <c r="AH167" s="1" t="s">
        <v>17</v>
      </c>
      <c r="AI167" s="1" t="s">
        <v>23</v>
      </c>
      <c r="AJ167" s="1" t="s">
        <v>86</v>
      </c>
      <c r="AK167" s="1">
        <v>1.2749999999999999</v>
      </c>
      <c r="AL167" s="1">
        <v>0.45300000000000001</v>
      </c>
      <c r="AM167" s="1" t="s">
        <v>54</v>
      </c>
      <c r="AN167" s="1" t="s">
        <v>46</v>
      </c>
      <c r="AO167" s="1" t="s">
        <v>14</v>
      </c>
      <c r="AP167" s="1" t="s">
        <v>46</v>
      </c>
      <c r="AQ167" s="1" t="s">
        <v>42</v>
      </c>
      <c r="AR167" s="1">
        <v>288.86</v>
      </c>
      <c r="AS167" s="1" t="s">
        <v>17</v>
      </c>
      <c r="AU167" s="1" t="s">
        <v>86</v>
      </c>
      <c r="AV167" s="1" t="s">
        <v>24</v>
      </c>
      <c r="AX167" s="1">
        <v>39000</v>
      </c>
      <c r="AY167" s="1">
        <v>6800</v>
      </c>
      <c r="AZ167" s="1">
        <v>11800</v>
      </c>
      <c r="BA167" s="1">
        <v>2800</v>
      </c>
      <c r="BB167" s="1">
        <v>5163</v>
      </c>
      <c r="BC167" s="1">
        <v>6640</v>
      </c>
      <c r="BD167" s="1">
        <v>433.81</v>
      </c>
      <c r="BF167" s="1" t="s">
        <v>123</v>
      </c>
      <c r="BG167" s="1">
        <v>3.0209999999999999</v>
      </c>
      <c r="BH167" s="1">
        <v>200.25</v>
      </c>
      <c r="BI167" s="1" t="s">
        <v>46</v>
      </c>
      <c r="BJ167" s="1">
        <v>0.38400000000000001</v>
      </c>
      <c r="BK167" s="1">
        <v>3.3140000000000001</v>
      </c>
      <c r="BL167" s="1" t="s">
        <v>86</v>
      </c>
      <c r="BM167" s="1">
        <v>16.850999999999999</v>
      </c>
      <c r="BN167" s="1">
        <v>28.553999999999998</v>
      </c>
      <c r="BO167" s="1" t="s">
        <v>54</v>
      </c>
      <c r="BP167" s="1" t="s">
        <v>46</v>
      </c>
      <c r="BQ167" s="1" t="s">
        <v>14</v>
      </c>
      <c r="BR167" s="1" t="s">
        <v>50</v>
      </c>
      <c r="BS167" s="1" t="s">
        <v>305</v>
      </c>
      <c r="BT167" s="1">
        <v>337.34</v>
      </c>
      <c r="BU167" s="1" t="s">
        <v>52</v>
      </c>
      <c r="BW167" s="1" t="s">
        <v>86</v>
      </c>
      <c r="BX167" s="1">
        <v>98.356999999999999</v>
      </c>
      <c r="BZ167" s="1">
        <v>168</v>
      </c>
      <c r="CC167" s="1" t="s">
        <v>18</v>
      </c>
      <c r="CD167" s="1">
        <v>88</v>
      </c>
      <c r="CE167" s="1">
        <v>32</v>
      </c>
      <c r="CH167" s="1">
        <v>0.17</v>
      </c>
      <c r="CM167" s="1" t="s">
        <v>18</v>
      </c>
      <c r="CN167" s="1">
        <v>427</v>
      </c>
      <c r="CO167" s="1" t="s">
        <v>285</v>
      </c>
      <c r="CQ167" s="1">
        <v>100.5</v>
      </c>
    </row>
    <row r="168" spans="1:95" x14ac:dyDescent="0.25">
      <c r="A168" s="1" t="s">
        <v>420</v>
      </c>
      <c r="B168" s="1">
        <v>201602471</v>
      </c>
      <c r="C168" s="1" t="s">
        <v>287</v>
      </c>
      <c r="D168" s="1" t="s">
        <v>307</v>
      </c>
      <c r="E168" s="1">
        <v>4953990</v>
      </c>
      <c r="F168" s="1">
        <v>345.71927808000004</v>
      </c>
      <c r="G168" s="1" t="s">
        <v>21</v>
      </c>
      <c r="H168" s="1" t="s">
        <v>254</v>
      </c>
      <c r="I168" s="2">
        <v>42539.59375</v>
      </c>
      <c r="K168" s="1">
        <v>7.399</v>
      </c>
      <c r="L168" s="1">
        <v>262</v>
      </c>
      <c r="O168" s="1">
        <v>49.3</v>
      </c>
      <c r="P168" s="1">
        <v>74</v>
      </c>
      <c r="Q168" s="1">
        <v>4.28</v>
      </c>
      <c r="V168" s="1">
        <v>33100</v>
      </c>
      <c r="W168" s="1">
        <v>5370</v>
      </c>
      <c r="X168" s="1">
        <v>12800</v>
      </c>
      <c r="Y168" s="1">
        <v>1600</v>
      </c>
      <c r="Z168" s="1">
        <v>47.024999999999999</v>
      </c>
      <c r="AA168" s="1">
        <v>57.8</v>
      </c>
      <c r="AB168" s="1">
        <v>5.73</v>
      </c>
      <c r="AD168" s="1" t="s">
        <v>123</v>
      </c>
      <c r="AE168" s="1" t="s">
        <v>46</v>
      </c>
      <c r="AF168" s="1">
        <v>227.13</v>
      </c>
      <c r="AG168" s="1" t="s">
        <v>46</v>
      </c>
      <c r="AH168" s="1" t="s">
        <v>17</v>
      </c>
      <c r="AI168" s="1" t="s">
        <v>23</v>
      </c>
      <c r="AJ168" s="1" t="s">
        <v>86</v>
      </c>
      <c r="AK168" s="1">
        <v>1.915</v>
      </c>
      <c r="AL168" s="1">
        <v>0.46200000000000002</v>
      </c>
      <c r="AM168" s="1" t="s">
        <v>54</v>
      </c>
      <c r="AN168" s="1">
        <v>1.01</v>
      </c>
      <c r="AO168" s="1" t="s">
        <v>14</v>
      </c>
      <c r="AP168" s="1" t="s">
        <v>46</v>
      </c>
      <c r="AQ168" s="1" t="s">
        <v>42</v>
      </c>
      <c r="AR168" s="1">
        <v>293.20999999999998</v>
      </c>
      <c r="AS168" s="1" t="s">
        <v>17</v>
      </c>
      <c r="AU168" s="1" t="s">
        <v>86</v>
      </c>
      <c r="AV168" s="1">
        <v>27.518999999999998</v>
      </c>
      <c r="AX168" s="1">
        <v>37500</v>
      </c>
      <c r="AY168" s="1">
        <v>6370</v>
      </c>
      <c r="AZ168" s="1">
        <v>12500</v>
      </c>
      <c r="BA168" s="1">
        <v>2220</v>
      </c>
      <c r="BB168" s="1">
        <v>2755.5</v>
      </c>
      <c r="BC168" s="1">
        <v>3390</v>
      </c>
      <c r="BD168" s="1">
        <v>186.68</v>
      </c>
      <c r="BF168" s="1" t="s">
        <v>123</v>
      </c>
      <c r="BG168" s="1">
        <v>1.649</v>
      </c>
      <c r="BH168" s="1">
        <v>147.53</v>
      </c>
      <c r="BI168" s="1" t="s">
        <v>46</v>
      </c>
      <c r="BJ168" s="1">
        <v>0.159</v>
      </c>
      <c r="BK168" s="1">
        <v>2.1419999999999999</v>
      </c>
      <c r="BL168" s="1" t="s">
        <v>86</v>
      </c>
      <c r="BM168" s="1">
        <v>6.3040000000000003</v>
      </c>
      <c r="BN168" s="1">
        <v>12.178000000000001</v>
      </c>
      <c r="BO168" s="1" t="s">
        <v>54</v>
      </c>
      <c r="BP168" s="1" t="s">
        <v>46</v>
      </c>
      <c r="BQ168" s="1" t="s">
        <v>14</v>
      </c>
      <c r="BR168" s="1" t="s">
        <v>46</v>
      </c>
      <c r="BS168" s="1" t="s">
        <v>42</v>
      </c>
      <c r="BT168" s="1">
        <v>317.70999999999998</v>
      </c>
      <c r="BU168" s="1" t="s">
        <v>17</v>
      </c>
      <c r="BW168" s="1" t="s">
        <v>86</v>
      </c>
      <c r="BX168" s="1">
        <v>35.600999999999999</v>
      </c>
      <c r="BZ168" s="1">
        <v>172</v>
      </c>
      <c r="CC168" s="1" t="s">
        <v>18</v>
      </c>
      <c r="CD168" s="1">
        <v>91</v>
      </c>
      <c r="CE168" s="1">
        <v>24</v>
      </c>
      <c r="CH168" s="1">
        <v>0.16</v>
      </c>
      <c r="CM168" s="1" t="s">
        <v>18</v>
      </c>
      <c r="CN168" s="1">
        <v>405.3</v>
      </c>
      <c r="CO168" s="1" t="s">
        <v>285</v>
      </c>
      <c r="CQ168" s="1">
        <v>104.7</v>
      </c>
    </row>
    <row r="169" spans="1:95" x14ac:dyDescent="0.25">
      <c r="A169" s="1" t="s">
        <v>404</v>
      </c>
      <c r="B169" s="1">
        <v>201602396</v>
      </c>
      <c r="C169" s="1" t="s">
        <v>287</v>
      </c>
      <c r="D169" s="1" t="s">
        <v>306</v>
      </c>
      <c r="E169" s="1">
        <v>4953990</v>
      </c>
      <c r="F169" s="1">
        <v>345.71927808000004</v>
      </c>
      <c r="G169" s="1" t="s">
        <v>21</v>
      </c>
      <c r="H169" s="1" t="s">
        <v>254</v>
      </c>
      <c r="I169" s="2">
        <v>42534.479166666664</v>
      </c>
      <c r="K169" s="1">
        <v>7.1890000000000001</v>
      </c>
      <c r="L169" s="1">
        <v>260</v>
      </c>
      <c r="O169" s="1">
        <v>51</v>
      </c>
      <c r="P169" s="1">
        <v>72</v>
      </c>
      <c r="Q169" s="1">
        <v>3.99</v>
      </c>
      <c r="V169" s="1">
        <v>33200</v>
      </c>
      <c r="W169" s="1">
        <v>5380</v>
      </c>
      <c r="X169" s="1">
        <v>12400</v>
      </c>
      <c r="Y169" s="1">
        <v>1620</v>
      </c>
      <c r="Z169" s="1">
        <v>54.237000000000002</v>
      </c>
      <c r="AA169" s="1">
        <v>67.099999999999994</v>
      </c>
      <c r="AB169" s="1">
        <v>7.6210000000000004</v>
      </c>
      <c r="AD169" s="1" t="s">
        <v>123</v>
      </c>
      <c r="AE169" s="1" t="s">
        <v>46</v>
      </c>
      <c r="AF169" s="1" t="s">
        <v>85</v>
      </c>
      <c r="AG169" s="1" t="s">
        <v>46</v>
      </c>
      <c r="AH169" s="1" t="s">
        <v>17</v>
      </c>
      <c r="AI169" s="1" t="s">
        <v>23</v>
      </c>
      <c r="AJ169" s="1" t="s">
        <v>86</v>
      </c>
      <c r="AK169" s="1">
        <v>1.276</v>
      </c>
      <c r="AL169" s="1">
        <v>0.48899999999999999</v>
      </c>
      <c r="AM169" s="1" t="s">
        <v>54</v>
      </c>
      <c r="AN169" s="1" t="s">
        <v>46</v>
      </c>
      <c r="AO169" s="1" t="s">
        <v>14</v>
      </c>
      <c r="AP169" s="1" t="s">
        <v>46</v>
      </c>
      <c r="AQ169" s="1" t="s">
        <v>42</v>
      </c>
      <c r="AR169" s="1">
        <v>297.91000000000003</v>
      </c>
      <c r="AS169" s="1" t="s">
        <v>17</v>
      </c>
      <c r="AU169" s="1" t="s">
        <v>86</v>
      </c>
      <c r="AV169" s="1" t="s">
        <v>24</v>
      </c>
      <c r="AX169" s="1">
        <v>36900</v>
      </c>
      <c r="AY169" s="1">
        <v>6680</v>
      </c>
      <c r="AZ169" s="1">
        <v>12200</v>
      </c>
      <c r="BA169" s="1">
        <v>3180</v>
      </c>
      <c r="BB169" s="1">
        <v>3431.7</v>
      </c>
      <c r="BC169" s="1">
        <v>4710</v>
      </c>
      <c r="BD169" s="1">
        <v>216.92</v>
      </c>
      <c r="BF169" s="1" t="s">
        <v>123</v>
      </c>
      <c r="BG169" s="1">
        <v>1.9370000000000001</v>
      </c>
      <c r="BH169" s="1">
        <v>128.6</v>
      </c>
      <c r="BI169" s="1" t="s">
        <v>46</v>
      </c>
      <c r="BJ169" s="1">
        <v>0.189</v>
      </c>
      <c r="BK169" s="1">
        <v>2.153</v>
      </c>
      <c r="BL169" s="1" t="s">
        <v>86</v>
      </c>
      <c r="BM169" s="1">
        <v>8.9749999999999996</v>
      </c>
      <c r="BN169" s="1">
        <v>14.521000000000001</v>
      </c>
      <c r="BO169" s="1" t="s">
        <v>54</v>
      </c>
      <c r="BP169" s="1" t="s">
        <v>46</v>
      </c>
      <c r="BQ169" s="1" t="s">
        <v>14</v>
      </c>
      <c r="BR169" s="1" t="s">
        <v>46</v>
      </c>
      <c r="BS169" s="1" t="s">
        <v>42</v>
      </c>
      <c r="BT169" s="1">
        <v>326.77999999999997</v>
      </c>
      <c r="BU169" s="1">
        <v>0.114</v>
      </c>
      <c r="BW169" s="1" t="s">
        <v>86</v>
      </c>
      <c r="BX169" s="1">
        <v>49.500999999999998</v>
      </c>
      <c r="BZ169" s="1">
        <v>162</v>
      </c>
      <c r="CC169" s="1" t="s">
        <v>18</v>
      </c>
      <c r="CD169" s="1">
        <v>88</v>
      </c>
      <c r="CE169" s="1">
        <v>45</v>
      </c>
      <c r="CH169" s="1">
        <v>0.14599999999999999</v>
      </c>
      <c r="CM169" s="1" t="s">
        <v>18</v>
      </c>
      <c r="CN169" s="1">
        <v>242.7</v>
      </c>
      <c r="CO169" s="1" t="s">
        <v>285</v>
      </c>
      <c r="CQ169" s="1">
        <v>105</v>
      </c>
    </row>
    <row r="170" spans="1:95" x14ac:dyDescent="0.25">
      <c r="A170" s="1" t="s">
        <v>434</v>
      </c>
      <c r="B170" s="1">
        <v>201602111</v>
      </c>
      <c r="C170" s="1" t="s">
        <v>287</v>
      </c>
      <c r="D170" s="1" t="s">
        <v>303</v>
      </c>
      <c r="E170" s="1">
        <v>4953990</v>
      </c>
      <c r="F170" s="1">
        <v>345.71927808000004</v>
      </c>
      <c r="G170" s="1" t="s">
        <v>21</v>
      </c>
      <c r="H170" s="1" t="s">
        <v>254</v>
      </c>
      <c r="I170" s="2">
        <v>42521.635416666664</v>
      </c>
      <c r="K170" s="1">
        <v>7.5655000000000001</v>
      </c>
      <c r="L170" s="1">
        <v>303</v>
      </c>
      <c r="O170" s="1">
        <v>59.3</v>
      </c>
      <c r="P170" s="1">
        <v>84</v>
      </c>
      <c r="Q170" s="1">
        <v>5.3</v>
      </c>
      <c r="V170" s="1">
        <v>39100</v>
      </c>
      <c r="W170" s="1">
        <v>6880</v>
      </c>
      <c r="X170" s="1">
        <v>15700</v>
      </c>
      <c r="Y170" s="1">
        <v>1760</v>
      </c>
      <c r="Z170" s="1">
        <v>40.414000000000001</v>
      </c>
      <c r="AA170" s="1">
        <v>33.9</v>
      </c>
      <c r="AB170" s="1" t="s">
        <v>14</v>
      </c>
      <c r="AD170" s="1" t="s">
        <v>123</v>
      </c>
      <c r="AE170" s="1" t="s">
        <v>46</v>
      </c>
      <c r="AF170" s="1" t="s">
        <v>85</v>
      </c>
      <c r="AG170" s="1" t="s">
        <v>46</v>
      </c>
      <c r="AH170" s="1" t="s">
        <v>17</v>
      </c>
      <c r="AI170" s="1" t="s">
        <v>23</v>
      </c>
      <c r="AJ170" s="1" t="s">
        <v>86</v>
      </c>
      <c r="AK170" s="1">
        <v>1.099</v>
      </c>
      <c r="AL170" s="1">
        <v>0.14000000000000001</v>
      </c>
      <c r="AM170" s="1" t="s">
        <v>54</v>
      </c>
      <c r="AN170" s="1" t="s">
        <v>46</v>
      </c>
      <c r="AO170" s="1" t="s">
        <v>14</v>
      </c>
      <c r="AP170" s="1" t="s">
        <v>46</v>
      </c>
      <c r="AQ170" s="1" t="s">
        <v>42</v>
      </c>
      <c r="AR170" s="1">
        <v>342.05</v>
      </c>
      <c r="AS170" s="1" t="s">
        <v>17</v>
      </c>
      <c r="AU170" s="1" t="s">
        <v>86</v>
      </c>
      <c r="AV170" s="1" t="s">
        <v>24</v>
      </c>
      <c r="AX170" s="1">
        <v>45300</v>
      </c>
      <c r="AY170" s="1">
        <v>8370</v>
      </c>
      <c r="AZ170" s="1">
        <v>16300</v>
      </c>
      <c r="BA170" s="1">
        <v>2700</v>
      </c>
      <c r="BB170" s="1">
        <v>3501.2</v>
      </c>
      <c r="BC170" s="1">
        <v>4200</v>
      </c>
      <c r="BD170" s="1">
        <v>243.82</v>
      </c>
      <c r="BF170" s="1" t="s">
        <v>123</v>
      </c>
      <c r="BG170" s="1">
        <v>1.992</v>
      </c>
      <c r="BH170" s="1">
        <v>160.28</v>
      </c>
      <c r="BI170" s="1" t="s">
        <v>46</v>
      </c>
      <c r="BJ170" s="1" t="s">
        <v>42</v>
      </c>
      <c r="BK170" s="1">
        <v>2.0249999999999999</v>
      </c>
      <c r="BL170" s="1" t="s">
        <v>86</v>
      </c>
      <c r="BM170" s="1">
        <v>7.9779999999999998</v>
      </c>
      <c r="BN170" s="1">
        <v>9.5310000000000006</v>
      </c>
      <c r="BO170" s="1" t="s">
        <v>54</v>
      </c>
      <c r="BP170" s="1" t="s">
        <v>46</v>
      </c>
      <c r="BQ170" s="1" t="s">
        <v>14</v>
      </c>
      <c r="BR170" s="1" t="s">
        <v>50</v>
      </c>
      <c r="BS170" s="1" t="s">
        <v>50</v>
      </c>
      <c r="BT170" s="1">
        <v>412.49</v>
      </c>
      <c r="BU170" s="1" t="s">
        <v>42</v>
      </c>
      <c r="BW170" s="1" t="s">
        <v>86</v>
      </c>
      <c r="BX170" s="1" t="s">
        <v>51</v>
      </c>
      <c r="BZ170" s="1">
        <v>174</v>
      </c>
      <c r="CC170" s="1" t="s">
        <v>18</v>
      </c>
      <c r="CD170" s="1">
        <v>103</v>
      </c>
      <c r="CE170" s="1">
        <v>13</v>
      </c>
      <c r="CH170" s="1">
        <v>0.219</v>
      </c>
      <c r="CM170" s="1" t="s">
        <v>18</v>
      </c>
      <c r="CN170" s="1">
        <v>596</v>
      </c>
      <c r="CO170" s="1" t="s">
        <v>285</v>
      </c>
      <c r="CQ170" s="1">
        <v>125.9</v>
      </c>
    </row>
    <row r="171" spans="1:95" x14ac:dyDescent="0.25">
      <c r="A171" s="1" t="s">
        <v>418</v>
      </c>
      <c r="B171" s="1">
        <v>201601872</v>
      </c>
      <c r="C171" s="1" t="s">
        <v>287</v>
      </c>
      <c r="D171" s="1" t="s">
        <v>302</v>
      </c>
      <c r="E171" s="1">
        <v>4953990</v>
      </c>
      <c r="F171" s="1">
        <v>345.71927808000004</v>
      </c>
      <c r="G171" s="1" t="s">
        <v>21</v>
      </c>
      <c r="H171" s="1" t="s">
        <v>254</v>
      </c>
      <c r="I171" s="2">
        <v>42511.59375</v>
      </c>
      <c r="K171" s="1">
        <v>7.3879999999999999</v>
      </c>
      <c r="L171" s="1">
        <v>358</v>
      </c>
      <c r="O171" s="1">
        <v>82.1</v>
      </c>
      <c r="P171" s="1">
        <v>92</v>
      </c>
      <c r="Q171" s="1">
        <v>6.58</v>
      </c>
      <c r="V171" s="1">
        <v>45900</v>
      </c>
      <c r="W171" s="1">
        <v>7460</v>
      </c>
      <c r="X171" s="1">
        <v>22000</v>
      </c>
      <c r="Y171" s="1">
        <v>2130</v>
      </c>
      <c r="Z171" s="1">
        <v>29.353999999999999</v>
      </c>
      <c r="AA171" s="1">
        <v>46.5</v>
      </c>
      <c r="AB171" s="1">
        <v>7.766</v>
      </c>
      <c r="AD171" s="1" t="s">
        <v>123</v>
      </c>
      <c r="AE171" s="1" t="s">
        <v>46</v>
      </c>
      <c r="AF171" s="1" t="s">
        <v>85</v>
      </c>
      <c r="AG171" s="1" t="s">
        <v>46</v>
      </c>
      <c r="AH171" s="1" t="s">
        <v>17</v>
      </c>
      <c r="AI171" s="1" t="s">
        <v>23</v>
      </c>
      <c r="AJ171" s="1" t="s">
        <v>86</v>
      </c>
      <c r="AK171" s="1" t="s">
        <v>46</v>
      </c>
      <c r="AL171" s="1">
        <v>0.121</v>
      </c>
      <c r="AM171" s="1" t="s">
        <v>54</v>
      </c>
      <c r="AN171" s="1">
        <v>1.381</v>
      </c>
      <c r="AO171" s="1" t="s">
        <v>14</v>
      </c>
      <c r="AP171" s="1" t="s">
        <v>46</v>
      </c>
      <c r="AQ171" s="1" t="s">
        <v>42</v>
      </c>
      <c r="AR171" s="1">
        <v>476.68</v>
      </c>
      <c r="AS171" s="1" t="s">
        <v>17</v>
      </c>
      <c r="AU171" s="1" t="s">
        <v>86</v>
      </c>
      <c r="AV171" s="1" t="s">
        <v>24</v>
      </c>
      <c r="AX171" s="1">
        <v>82700</v>
      </c>
      <c r="AY171" s="1">
        <v>16900</v>
      </c>
      <c r="AZ171" s="1">
        <v>21500</v>
      </c>
      <c r="BA171" s="1">
        <v>5990</v>
      </c>
      <c r="BB171" s="1">
        <v>21740</v>
      </c>
      <c r="BC171" s="1">
        <v>24200</v>
      </c>
      <c r="BD171" s="1">
        <v>782.17</v>
      </c>
      <c r="BF171" s="1" t="s">
        <v>123</v>
      </c>
      <c r="BG171" s="1">
        <v>5.532</v>
      </c>
      <c r="BH171" s="1">
        <v>500.27</v>
      </c>
      <c r="BI171" s="1">
        <v>1.7689999999999999</v>
      </c>
      <c r="BJ171" s="1">
        <v>0.55700000000000005</v>
      </c>
      <c r="BK171" s="1">
        <v>13.926</v>
      </c>
      <c r="BL171" s="1" t="s">
        <v>86</v>
      </c>
      <c r="BM171" s="1">
        <v>36.573</v>
      </c>
      <c r="BN171" s="1">
        <v>31.445</v>
      </c>
      <c r="BO171" s="1" t="s">
        <v>54</v>
      </c>
      <c r="BP171" s="1" t="s">
        <v>46</v>
      </c>
      <c r="BQ171" s="1">
        <v>16.818999999999999</v>
      </c>
      <c r="BR171" s="1">
        <v>2.8849999999999998</v>
      </c>
      <c r="BS171" s="1" t="s">
        <v>52</v>
      </c>
      <c r="BT171" s="1">
        <v>701.42</v>
      </c>
      <c r="BU171" s="1" t="s">
        <v>42</v>
      </c>
      <c r="BW171" s="1">
        <v>37.49</v>
      </c>
      <c r="BX171" s="1">
        <v>145.37</v>
      </c>
      <c r="BZ171" s="1">
        <v>240</v>
      </c>
      <c r="CC171" s="1" t="s">
        <v>18</v>
      </c>
      <c r="CD171" s="1">
        <v>112</v>
      </c>
      <c r="CE171" s="1">
        <v>27</v>
      </c>
      <c r="CH171" s="1">
        <v>0.253</v>
      </c>
      <c r="CM171" s="1" t="s">
        <v>18</v>
      </c>
      <c r="CN171" s="1">
        <v>2460</v>
      </c>
      <c r="CO171" s="1" t="s">
        <v>285</v>
      </c>
      <c r="CQ171" s="1">
        <v>145.19999999999999</v>
      </c>
    </row>
    <row r="172" spans="1:95" x14ac:dyDescent="0.25">
      <c r="A172" s="1" t="s">
        <v>439</v>
      </c>
      <c r="B172" s="1">
        <v>201601642</v>
      </c>
      <c r="C172" s="1" t="s">
        <v>287</v>
      </c>
      <c r="D172" s="1" t="s">
        <v>300</v>
      </c>
      <c r="E172" s="1">
        <v>4953990</v>
      </c>
      <c r="F172" s="1">
        <v>345.71927808000004</v>
      </c>
      <c r="G172" s="1" t="s">
        <v>21</v>
      </c>
      <c r="H172" s="1" t="s">
        <v>254</v>
      </c>
      <c r="I172" s="2">
        <v>42499.59375</v>
      </c>
      <c r="K172" s="1">
        <v>7.5759999999999996</v>
      </c>
      <c r="L172" s="1">
        <v>380</v>
      </c>
      <c r="O172" s="1">
        <v>101</v>
      </c>
      <c r="P172" s="1">
        <v>93</v>
      </c>
      <c r="Q172" s="1">
        <v>8.39</v>
      </c>
      <c r="V172" s="1">
        <v>52000</v>
      </c>
      <c r="W172" s="1">
        <v>9510</v>
      </c>
      <c r="X172" s="1">
        <v>20900</v>
      </c>
      <c r="Y172" s="1">
        <v>1900</v>
      </c>
      <c r="Z172" s="1">
        <v>45.93</v>
      </c>
      <c r="AA172" s="1">
        <v>29.2</v>
      </c>
      <c r="AB172" s="1" t="s">
        <v>14</v>
      </c>
      <c r="AD172" s="1" t="s">
        <v>123</v>
      </c>
      <c r="AE172" s="1" t="s">
        <v>46</v>
      </c>
      <c r="AF172" s="1" t="s">
        <v>85</v>
      </c>
      <c r="AG172" s="1" t="s">
        <v>46</v>
      </c>
      <c r="AH172" s="1" t="s">
        <v>17</v>
      </c>
      <c r="AI172" s="1" t="s">
        <v>23</v>
      </c>
      <c r="AJ172" s="1" t="s">
        <v>86</v>
      </c>
      <c r="AK172" s="1">
        <v>1.129</v>
      </c>
      <c r="AL172" s="1">
        <v>0.13600000000000001</v>
      </c>
      <c r="AM172" s="1" t="s">
        <v>54</v>
      </c>
      <c r="AN172" s="1">
        <v>1.347</v>
      </c>
      <c r="AO172" s="1" t="s">
        <v>14</v>
      </c>
      <c r="AP172" s="1" t="s">
        <v>46</v>
      </c>
      <c r="AQ172" s="1" t="s">
        <v>42</v>
      </c>
      <c r="AR172" s="1">
        <v>586.98</v>
      </c>
      <c r="AS172" s="1" t="s">
        <v>17</v>
      </c>
      <c r="AU172" s="1" t="s">
        <v>86</v>
      </c>
      <c r="AV172" s="1" t="s">
        <v>24</v>
      </c>
      <c r="AX172" s="1">
        <v>82500</v>
      </c>
      <c r="AY172" s="1">
        <v>13100</v>
      </c>
      <c r="AZ172" s="1">
        <v>20200</v>
      </c>
      <c r="BA172" s="1">
        <v>2500</v>
      </c>
      <c r="BB172" s="1">
        <v>3002.1</v>
      </c>
      <c r="BC172" s="1">
        <v>3980</v>
      </c>
      <c r="BD172" s="1">
        <v>901.06</v>
      </c>
      <c r="BF172" s="1" t="s">
        <v>123</v>
      </c>
      <c r="BG172" s="1">
        <v>3.0030000000000001</v>
      </c>
      <c r="BH172" s="1">
        <v>160.56</v>
      </c>
      <c r="BI172" s="1" t="s">
        <v>46</v>
      </c>
      <c r="BJ172" s="1">
        <v>1.091</v>
      </c>
      <c r="BK172" s="1" t="s">
        <v>23</v>
      </c>
      <c r="BL172" s="1" t="s">
        <v>86</v>
      </c>
      <c r="BM172" s="1">
        <v>30.46</v>
      </c>
      <c r="BN172" s="1">
        <v>29.724</v>
      </c>
      <c r="BO172" s="1" t="s">
        <v>54</v>
      </c>
      <c r="BP172" s="1" t="s">
        <v>46</v>
      </c>
      <c r="BQ172" s="1" t="s">
        <v>14</v>
      </c>
      <c r="BR172" s="1" t="s">
        <v>46</v>
      </c>
      <c r="BS172" s="1" t="s">
        <v>42</v>
      </c>
      <c r="BT172" s="1">
        <v>714.01</v>
      </c>
      <c r="BU172" s="1" t="s">
        <v>17</v>
      </c>
      <c r="BW172" s="1" t="s">
        <v>86</v>
      </c>
      <c r="BX172" s="1">
        <v>216.71</v>
      </c>
      <c r="BZ172" s="1">
        <v>270</v>
      </c>
      <c r="CC172" s="1" t="s">
        <v>18</v>
      </c>
      <c r="CD172" s="1">
        <v>113</v>
      </c>
      <c r="CE172" s="1">
        <v>14</v>
      </c>
      <c r="CH172" s="1">
        <v>0.32300000000000001</v>
      </c>
      <c r="CM172" s="1" t="s">
        <v>18</v>
      </c>
      <c r="CN172" s="1">
        <v>1442</v>
      </c>
      <c r="CO172" s="1" t="s">
        <v>285</v>
      </c>
      <c r="CQ172" s="1">
        <v>168.9</v>
      </c>
    </row>
    <row r="173" spans="1:95" x14ac:dyDescent="0.25">
      <c r="A173" s="1" t="s">
        <v>440</v>
      </c>
      <c r="B173" s="1">
        <v>201601344</v>
      </c>
      <c r="C173" s="1" t="s">
        <v>287</v>
      </c>
      <c r="D173" s="1" t="s">
        <v>296</v>
      </c>
      <c r="E173" s="1">
        <v>4953990</v>
      </c>
      <c r="F173" s="1">
        <v>345.71927808000004</v>
      </c>
      <c r="G173" s="1" t="s">
        <v>21</v>
      </c>
      <c r="H173" s="1" t="s">
        <v>254</v>
      </c>
      <c r="I173" s="2">
        <v>42472.541666666664</v>
      </c>
      <c r="K173" s="1">
        <v>7.5854999999999997</v>
      </c>
      <c r="L173" s="1">
        <v>498</v>
      </c>
      <c r="O173" s="1">
        <v>144</v>
      </c>
      <c r="P173" s="1">
        <v>103</v>
      </c>
      <c r="Q173" s="1">
        <v>12.2</v>
      </c>
      <c r="V173" s="1">
        <v>62900</v>
      </c>
      <c r="W173" s="1">
        <v>12400</v>
      </c>
      <c r="X173" s="1">
        <v>30600</v>
      </c>
      <c r="Y173" s="1">
        <v>2110</v>
      </c>
      <c r="Z173" s="1">
        <v>26.24</v>
      </c>
      <c r="AA173" s="1" t="s">
        <v>111</v>
      </c>
      <c r="AB173" s="1" t="s">
        <v>14</v>
      </c>
      <c r="AD173" s="1" t="s">
        <v>123</v>
      </c>
      <c r="AE173" s="1" t="s">
        <v>46</v>
      </c>
      <c r="AF173" s="1" t="s">
        <v>85</v>
      </c>
      <c r="AG173" s="1" t="s">
        <v>46</v>
      </c>
      <c r="AH173" s="1" t="s">
        <v>17</v>
      </c>
      <c r="AI173" s="1" t="s">
        <v>23</v>
      </c>
      <c r="AJ173" s="1" t="s">
        <v>86</v>
      </c>
      <c r="AK173" s="1">
        <v>1.2</v>
      </c>
      <c r="AL173" s="1" t="s">
        <v>17</v>
      </c>
      <c r="AM173" s="1" t="s">
        <v>54</v>
      </c>
      <c r="AN173" s="1">
        <v>1.3480000000000001</v>
      </c>
      <c r="AO173" s="1" t="s">
        <v>14</v>
      </c>
      <c r="AP173" s="1" t="s">
        <v>46</v>
      </c>
      <c r="AQ173" s="1" t="s">
        <v>42</v>
      </c>
      <c r="AR173" s="1">
        <v>697.16</v>
      </c>
      <c r="AS173" s="1" t="s">
        <v>17</v>
      </c>
      <c r="AU173" s="1" t="s">
        <v>86</v>
      </c>
      <c r="AV173" s="1" t="s">
        <v>24</v>
      </c>
      <c r="AX173" s="1">
        <v>72700</v>
      </c>
      <c r="AY173" s="1">
        <v>13900</v>
      </c>
      <c r="AZ173" s="1">
        <v>30900</v>
      </c>
      <c r="BA173" s="1">
        <v>2250</v>
      </c>
      <c r="BB173" s="1">
        <v>691.66</v>
      </c>
      <c r="BC173" s="1">
        <v>1410</v>
      </c>
      <c r="BD173" s="1">
        <v>275.20999999999998</v>
      </c>
      <c r="BF173" s="1" t="s">
        <v>123</v>
      </c>
      <c r="BG173" s="1">
        <v>1.3029999999999999</v>
      </c>
      <c r="BH173" s="1" t="s">
        <v>85</v>
      </c>
      <c r="BI173" s="1" t="s">
        <v>46</v>
      </c>
      <c r="BJ173" s="1">
        <v>0.34100000000000003</v>
      </c>
      <c r="BK173" s="1" t="s">
        <v>23</v>
      </c>
      <c r="BL173" s="1" t="s">
        <v>86</v>
      </c>
      <c r="BM173" s="1">
        <v>10.677</v>
      </c>
      <c r="BN173" s="1">
        <v>9.2639999999999993</v>
      </c>
      <c r="BO173" s="1" t="s">
        <v>54</v>
      </c>
      <c r="BP173" s="1" t="s">
        <v>46</v>
      </c>
      <c r="BQ173" s="1" t="s">
        <v>14</v>
      </c>
      <c r="BR173" s="1" t="s">
        <v>46</v>
      </c>
      <c r="BS173" s="1" t="s">
        <v>42</v>
      </c>
      <c r="BT173" s="1">
        <v>738.9</v>
      </c>
      <c r="BU173" s="1" t="s">
        <v>17</v>
      </c>
      <c r="BW173" s="1" t="s">
        <v>86</v>
      </c>
      <c r="BX173" s="1">
        <v>60.243000000000002</v>
      </c>
      <c r="BZ173" s="1">
        <v>322</v>
      </c>
      <c r="CC173" s="1" t="s">
        <v>18</v>
      </c>
      <c r="CD173" s="1">
        <v>126</v>
      </c>
      <c r="CE173" s="1">
        <v>16</v>
      </c>
      <c r="CH173" s="1">
        <v>0.45500000000000002</v>
      </c>
      <c r="CM173" s="1" t="s">
        <v>18</v>
      </c>
      <c r="CN173" s="1">
        <v>333.3</v>
      </c>
      <c r="CO173" s="1" t="s">
        <v>285</v>
      </c>
      <c r="CQ173" s="1">
        <v>208</v>
      </c>
    </row>
    <row r="174" spans="1:95" x14ac:dyDescent="0.25">
      <c r="A174" s="1" t="s">
        <v>461</v>
      </c>
      <c r="B174" s="1">
        <v>201601512</v>
      </c>
      <c r="C174" s="1" t="s">
        <v>287</v>
      </c>
      <c r="D174" s="1" t="s">
        <v>298</v>
      </c>
      <c r="E174" s="1">
        <v>4953990</v>
      </c>
      <c r="F174" s="1">
        <v>345.71927808000004</v>
      </c>
      <c r="G174" s="1" t="s">
        <v>21</v>
      </c>
      <c r="H174" s="1" t="s">
        <v>254</v>
      </c>
      <c r="I174" s="2">
        <v>42486.4375</v>
      </c>
      <c r="K174" s="1">
        <v>7.8449999999999998</v>
      </c>
      <c r="L174" s="1">
        <v>534</v>
      </c>
      <c r="O174" s="1">
        <v>165</v>
      </c>
      <c r="P174" s="1">
        <v>120</v>
      </c>
      <c r="Q174" s="1">
        <v>14.2</v>
      </c>
      <c r="V174" s="1">
        <v>71800</v>
      </c>
      <c r="W174" s="1">
        <v>14400</v>
      </c>
      <c r="X174" s="1">
        <v>37000</v>
      </c>
      <c r="Y174" s="1">
        <v>2210</v>
      </c>
      <c r="Z174" s="1">
        <v>18.149000000000001</v>
      </c>
      <c r="AA174" s="1" t="s">
        <v>111</v>
      </c>
      <c r="AB174" s="1" t="s">
        <v>14</v>
      </c>
      <c r="AD174" s="1" t="s">
        <v>123</v>
      </c>
      <c r="AE174" s="1" t="s">
        <v>46</v>
      </c>
      <c r="AF174" s="1" t="s">
        <v>85</v>
      </c>
      <c r="AG174" s="1" t="s">
        <v>46</v>
      </c>
      <c r="AH174" s="1" t="s">
        <v>17</v>
      </c>
      <c r="AI174" s="1" t="s">
        <v>23</v>
      </c>
      <c r="AJ174" s="1" t="s">
        <v>86</v>
      </c>
      <c r="AK174" s="1">
        <v>1.1619999999999999</v>
      </c>
      <c r="AL174" s="1" t="s">
        <v>17</v>
      </c>
      <c r="AM174" s="1" t="s">
        <v>54</v>
      </c>
      <c r="AN174" s="1">
        <v>1.3049999999999999</v>
      </c>
      <c r="AO174" s="1" t="s">
        <v>14</v>
      </c>
      <c r="AP174" s="1" t="s">
        <v>46</v>
      </c>
      <c r="AQ174" s="1" t="s">
        <v>42</v>
      </c>
      <c r="AR174" s="1">
        <v>759.28</v>
      </c>
      <c r="AS174" s="1" t="s">
        <v>17</v>
      </c>
      <c r="AU174" s="1" t="s">
        <v>86</v>
      </c>
      <c r="AV174" s="1" t="s">
        <v>24</v>
      </c>
      <c r="AX174" s="1">
        <v>74300</v>
      </c>
      <c r="AY174" s="1">
        <v>15900</v>
      </c>
      <c r="AZ174" s="1">
        <v>34200</v>
      </c>
      <c r="BA174" s="1">
        <v>3120</v>
      </c>
      <c r="BB174" s="1">
        <v>4533.8999999999996</v>
      </c>
      <c r="BC174" s="1">
        <v>5790</v>
      </c>
      <c r="BD174" s="1">
        <v>210.75</v>
      </c>
      <c r="BF174" s="1" t="s">
        <v>123</v>
      </c>
      <c r="BG174" s="1">
        <v>2.403</v>
      </c>
      <c r="BH174" s="1">
        <v>160.87</v>
      </c>
      <c r="BI174" s="1" t="s">
        <v>46</v>
      </c>
      <c r="BJ174" s="1">
        <v>0.246</v>
      </c>
      <c r="BK174" s="1">
        <v>4.0010000000000003</v>
      </c>
      <c r="BL174" s="1" t="s">
        <v>86</v>
      </c>
      <c r="BM174" s="1">
        <v>11.619</v>
      </c>
      <c r="BN174" s="1">
        <v>8.9450000000000003</v>
      </c>
      <c r="BO174" s="1" t="s">
        <v>54</v>
      </c>
      <c r="BP174" s="1">
        <v>1.204</v>
      </c>
      <c r="BQ174" s="1">
        <v>7.016</v>
      </c>
      <c r="BR174" s="1" t="s">
        <v>46</v>
      </c>
      <c r="BS174" s="1" t="s">
        <v>42</v>
      </c>
      <c r="BT174" s="1">
        <v>687.29</v>
      </c>
      <c r="BU174" s="1" t="s">
        <v>17</v>
      </c>
      <c r="BW174" s="1" t="s">
        <v>86</v>
      </c>
      <c r="BX174" s="1">
        <v>45.274999999999999</v>
      </c>
      <c r="BZ174" s="1">
        <v>366</v>
      </c>
      <c r="CC174" s="1" t="s">
        <v>18</v>
      </c>
      <c r="CD174" s="1">
        <v>147</v>
      </c>
      <c r="CE174" s="1">
        <v>8</v>
      </c>
      <c r="CH174" s="1">
        <v>0.29799999999999999</v>
      </c>
      <c r="CM174" s="1" t="s">
        <v>18</v>
      </c>
      <c r="CN174" s="1">
        <v>452</v>
      </c>
      <c r="CO174" s="1" t="s">
        <v>285</v>
      </c>
      <c r="CQ174" s="1">
        <v>238.4</v>
      </c>
    </row>
    <row r="175" spans="1:95" x14ac:dyDescent="0.25">
      <c r="A175" s="1" t="s">
        <v>472</v>
      </c>
      <c r="B175" s="1">
        <v>201601575</v>
      </c>
      <c r="C175" s="1" t="s">
        <v>287</v>
      </c>
      <c r="D175" s="1" t="s">
        <v>299</v>
      </c>
      <c r="E175" s="1">
        <v>4953990</v>
      </c>
      <c r="F175" s="1">
        <v>345.71927808000004</v>
      </c>
      <c r="G175" s="1" t="s">
        <v>21</v>
      </c>
      <c r="H175" s="1" t="s">
        <v>254</v>
      </c>
      <c r="I175" s="2">
        <v>42492.541666666664</v>
      </c>
      <c r="K175" s="1">
        <v>7.9390000000000001</v>
      </c>
      <c r="L175" s="1">
        <v>553</v>
      </c>
      <c r="O175" s="1">
        <v>169</v>
      </c>
      <c r="P175" s="1">
        <v>119</v>
      </c>
      <c r="Q175" s="1">
        <v>13.7</v>
      </c>
      <c r="V175" s="1">
        <v>73400</v>
      </c>
      <c r="W175" s="1">
        <v>15800</v>
      </c>
      <c r="X175" s="1">
        <v>38100</v>
      </c>
      <c r="Y175" s="1">
        <v>2140</v>
      </c>
      <c r="Z175" s="1">
        <v>16.745999999999999</v>
      </c>
      <c r="AA175" s="1" t="s">
        <v>111</v>
      </c>
      <c r="AB175" s="1" t="s">
        <v>14</v>
      </c>
      <c r="AD175" s="1" t="s">
        <v>123</v>
      </c>
      <c r="AE175" s="1" t="s">
        <v>46</v>
      </c>
      <c r="AF175" s="1" t="s">
        <v>85</v>
      </c>
      <c r="AG175" s="1" t="s">
        <v>46</v>
      </c>
      <c r="AH175" s="1" t="s">
        <v>17</v>
      </c>
      <c r="AI175" s="1" t="s">
        <v>23</v>
      </c>
      <c r="AJ175" s="1" t="s">
        <v>86</v>
      </c>
      <c r="AK175" s="1">
        <v>1.1359999999999999</v>
      </c>
      <c r="AL175" s="1" t="s">
        <v>17</v>
      </c>
      <c r="AM175" s="1" t="s">
        <v>54</v>
      </c>
      <c r="AN175" s="1">
        <v>1.1299999999999999</v>
      </c>
      <c r="AO175" s="1" t="s">
        <v>14</v>
      </c>
      <c r="AP175" s="1" t="s">
        <v>46</v>
      </c>
      <c r="AQ175" s="1" t="s">
        <v>42</v>
      </c>
      <c r="AR175" s="1">
        <v>760.47</v>
      </c>
      <c r="AS175" s="1" t="s">
        <v>17</v>
      </c>
      <c r="AU175" s="1" t="s">
        <v>86</v>
      </c>
      <c r="AV175" s="1" t="s">
        <v>24</v>
      </c>
      <c r="AX175" s="1">
        <v>80300</v>
      </c>
      <c r="AY175" s="1">
        <v>17600</v>
      </c>
      <c r="AZ175" s="1">
        <v>37600</v>
      </c>
      <c r="BA175" s="1">
        <v>2910</v>
      </c>
      <c r="BB175" s="1">
        <v>3269.1</v>
      </c>
      <c r="BC175" s="1">
        <v>3730</v>
      </c>
      <c r="BD175" s="1">
        <v>154.28</v>
      </c>
      <c r="BF175" s="1" t="s">
        <v>123</v>
      </c>
      <c r="BG175" s="1">
        <v>1.788</v>
      </c>
      <c r="BH175" s="1">
        <v>138.91</v>
      </c>
      <c r="BI175" s="1" t="s">
        <v>46</v>
      </c>
      <c r="BJ175" s="1">
        <v>0.14000000000000001</v>
      </c>
      <c r="BK175" s="1">
        <v>2.2639999999999998</v>
      </c>
      <c r="BL175" s="1" t="s">
        <v>86</v>
      </c>
      <c r="BM175" s="1">
        <v>6.8410000000000002</v>
      </c>
      <c r="BN175" s="1">
        <v>5.7629999999999999</v>
      </c>
      <c r="BO175" s="1" t="s">
        <v>54</v>
      </c>
      <c r="BP175" s="1">
        <v>1.121</v>
      </c>
      <c r="BQ175" s="1" t="s">
        <v>14</v>
      </c>
      <c r="BR175" s="1" t="s">
        <v>46</v>
      </c>
      <c r="BS175" s="1" t="s">
        <v>42</v>
      </c>
      <c r="BT175" s="1">
        <v>847.16</v>
      </c>
      <c r="BU175" s="1" t="s">
        <v>17</v>
      </c>
      <c r="BW175" s="1" t="s">
        <v>86</v>
      </c>
      <c r="BX175" s="1">
        <v>29.431000000000001</v>
      </c>
      <c r="BZ175" s="1">
        <v>388</v>
      </c>
      <c r="CC175" s="1" t="s">
        <v>18</v>
      </c>
      <c r="CD175" s="1">
        <v>146</v>
      </c>
      <c r="CE175" s="1">
        <v>5</v>
      </c>
      <c r="CH175" s="1">
        <v>0.318</v>
      </c>
      <c r="CM175" s="1" t="s">
        <v>18</v>
      </c>
      <c r="CN175" s="1">
        <v>354</v>
      </c>
      <c r="CO175" s="1" t="s">
        <v>285</v>
      </c>
      <c r="CQ175" s="1">
        <v>248.1</v>
      </c>
    </row>
    <row r="176" spans="1:95" x14ac:dyDescent="0.25">
      <c r="A176" s="1" t="s">
        <v>447</v>
      </c>
      <c r="B176" s="1">
        <v>201601434</v>
      </c>
      <c r="C176" s="1" t="s">
        <v>287</v>
      </c>
      <c r="D176" s="1" t="s">
        <v>297</v>
      </c>
      <c r="E176" s="1">
        <v>4953990</v>
      </c>
      <c r="F176" s="1">
        <v>345.71927808000004</v>
      </c>
      <c r="G176" s="1" t="s">
        <v>21</v>
      </c>
      <c r="H176" s="1" t="s">
        <v>254</v>
      </c>
      <c r="I176" s="2">
        <v>42479.465277777781</v>
      </c>
      <c r="K176" s="1">
        <v>7.6234999999999999</v>
      </c>
      <c r="L176" s="1">
        <v>560</v>
      </c>
      <c r="O176" s="1">
        <v>179</v>
      </c>
      <c r="P176" s="1">
        <v>108</v>
      </c>
      <c r="Q176" s="1">
        <v>13.8</v>
      </c>
      <c r="V176" s="1">
        <v>69100</v>
      </c>
      <c r="W176" s="1">
        <v>15700</v>
      </c>
      <c r="X176" s="1">
        <v>39200</v>
      </c>
      <c r="Y176" s="1">
        <v>2009.9999999999998</v>
      </c>
      <c r="Z176" s="1">
        <v>50.859000000000002</v>
      </c>
      <c r="AA176" s="1">
        <v>29.7</v>
      </c>
      <c r="AB176" s="1">
        <v>8.2289999999999992</v>
      </c>
      <c r="AD176" s="1" t="s">
        <v>123</v>
      </c>
      <c r="AE176" s="1" t="s">
        <v>46</v>
      </c>
      <c r="AF176" s="1" t="s">
        <v>85</v>
      </c>
      <c r="AG176" s="1" t="s">
        <v>46</v>
      </c>
      <c r="AH176" s="1" t="s">
        <v>17</v>
      </c>
      <c r="AI176" s="1" t="s">
        <v>23</v>
      </c>
      <c r="AJ176" s="1" t="s">
        <v>86</v>
      </c>
      <c r="AK176" s="1">
        <v>1.4570000000000001</v>
      </c>
      <c r="AL176" s="1" t="s">
        <v>17</v>
      </c>
      <c r="AM176" s="1" t="s">
        <v>54</v>
      </c>
      <c r="AN176" s="1">
        <v>1.3</v>
      </c>
      <c r="AO176" s="1" t="s">
        <v>14</v>
      </c>
      <c r="AP176" s="1">
        <v>1.411</v>
      </c>
      <c r="AQ176" s="1" t="s">
        <v>42</v>
      </c>
      <c r="AR176" s="1">
        <v>752.62</v>
      </c>
      <c r="AS176" s="1" t="s">
        <v>17</v>
      </c>
      <c r="AU176" s="1" t="s">
        <v>86</v>
      </c>
      <c r="AV176" s="1" t="s">
        <v>24</v>
      </c>
      <c r="AX176" s="1">
        <v>77000</v>
      </c>
      <c r="AY176" s="1">
        <v>17300</v>
      </c>
      <c r="AZ176" s="1">
        <v>37100</v>
      </c>
      <c r="BA176" s="1">
        <v>2700</v>
      </c>
      <c r="BB176" s="1">
        <v>1691.6</v>
      </c>
      <c r="BC176" s="1">
        <v>5520</v>
      </c>
      <c r="BD176" s="1">
        <v>403.26</v>
      </c>
      <c r="BF176" s="1" t="s">
        <v>123</v>
      </c>
      <c r="BG176" s="1">
        <v>1.8640000000000001</v>
      </c>
      <c r="BH176" s="1">
        <v>148.41</v>
      </c>
      <c r="BI176" s="1" t="s">
        <v>46</v>
      </c>
      <c r="BJ176" s="1">
        <v>0.38500000000000001</v>
      </c>
      <c r="BK176" s="1" t="s">
        <v>23</v>
      </c>
      <c r="BL176" s="1" t="s">
        <v>86</v>
      </c>
      <c r="BM176" s="1">
        <v>11.606</v>
      </c>
      <c r="BN176" s="1">
        <v>11.731999999999999</v>
      </c>
      <c r="BO176" s="1" t="s">
        <v>54</v>
      </c>
      <c r="BP176" s="1" t="s">
        <v>46</v>
      </c>
      <c r="BQ176" s="1" t="s">
        <v>14</v>
      </c>
      <c r="BR176" s="1">
        <v>1.206</v>
      </c>
      <c r="BS176" s="1" t="s">
        <v>42</v>
      </c>
      <c r="BT176" s="1">
        <v>750.89</v>
      </c>
      <c r="BU176" s="1" t="s">
        <v>17</v>
      </c>
      <c r="BW176" s="1" t="s">
        <v>86</v>
      </c>
      <c r="BX176" s="1">
        <v>63.768000000000001</v>
      </c>
      <c r="BZ176" s="1">
        <v>404</v>
      </c>
      <c r="CC176" s="1" t="s">
        <v>18</v>
      </c>
      <c r="CD176" s="1">
        <v>132</v>
      </c>
      <c r="CE176" s="1">
        <v>17</v>
      </c>
      <c r="CH176" s="1">
        <v>0.45300000000000001</v>
      </c>
      <c r="CM176" s="1" t="s">
        <v>18</v>
      </c>
      <c r="CN176" s="1">
        <v>44</v>
      </c>
      <c r="CO176" s="1" t="s">
        <v>285</v>
      </c>
      <c r="CQ176" s="1">
        <v>237</v>
      </c>
    </row>
    <row r="177" spans="1:98" x14ac:dyDescent="0.25">
      <c r="A177" s="1" t="s">
        <v>459</v>
      </c>
      <c r="B177" s="1">
        <v>201601708</v>
      </c>
      <c r="C177" s="1" t="s">
        <v>287</v>
      </c>
      <c r="D177" s="1" t="s">
        <v>301</v>
      </c>
      <c r="E177" s="1">
        <v>4953990</v>
      </c>
      <c r="F177" s="1">
        <v>345.71927808000004</v>
      </c>
      <c r="G177" s="1" t="s">
        <v>21</v>
      </c>
      <c r="H177" s="1" t="s">
        <v>254</v>
      </c>
      <c r="I177" s="2">
        <v>42505.458333333336</v>
      </c>
      <c r="K177" s="1">
        <v>7.8204999999999991</v>
      </c>
      <c r="L177" s="1">
        <v>563</v>
      </c>
      <c r="O177" s="1">
        <v>180</v>
      </c>
      <c r="P177" s="1">
        <v>107</v>
      </c>
      <c r="Q177" s="1">
        <v>10.9</v>
      </c>
      <c r="V177" s="1">
        <v>68800</v>
      </c>
      <c r="W177" s="1">
        <v>12100</v>
      </c>
      <c r="X177" s="1">
        <v>44100</v>
      </c>
      <c r="Y177" s="1">
        <v>2070</v>
      </c>
      <c r="Z177" s="1">
        <v>92.894999999999996</v>
      </c>
      <c r="AA177" s="1">
        <v>74.8</v>
      </c>
      <c r="AB177" s="1" t="s">
        <v>14</v>
      </c>
      <c r="AD177" s="1" t="s">
        <v>123</v>
      </c>
      <c r="AE177" s="1" t="s">
        <v>46</v>
      </c>
      <c r="AF177" s="1">
        <v>296.88</v>
      </c>
      <c r="AG177" s="1" t="s">
        <v>46</v>
      </c>
      <c r="AH177" s="1" t="s">
        <v>17</v>
      </c>
      <c r="AI177" s="1" t="s">
        <v>23</v>
      </c>
      <c r="AJ177" s="1" t="s">
        <v>86</v>
      </c>
      <c r="AK177" s="1">
        <v>2.9119999999999999</v>
      </c>
      <c r="AL177" s="1">
        <v>0.24099999999999999</v>
      </c>
      <c r="AM177" s="1" t="s">
        <v>54</v>
      </c>
      <c r="AN177" s="1">
        <v>1.2749999999999999</v>
      </c>
      <c r="AO177" s="1" t="s">
        <v>14</v>
      </c>
      <c r="AP177" s="1" t="s">
        <v>46</v>
      </c>
      <c r="AQ177" s="1" t="s">
        <v>42</v>
      </c>
      <c r="AR177" s="1">
        <v>694.75</v>
      </c>
      <c r="AS177" s="1" t="s">
        <v>17</v>
      </c>
      <c r="AU177" s="1" t="s">
        <v>86</v>
      </c>
      <c r="AV177" s="1">
        <v>18.486999999999998</v>
      </c>
      <c r="AX177" s="1">
        <v>105000</v>
      </c>
      <c r="AY177" s="1">
        <v>24700</v>
      </c>
      <c r="AZ177" s="1">
        <v>40700</v>
      </c>
      <c r="BA177" s="1">
        <v>6610</v>
      </c>
      <c r="BB177" s="1">
        <v>39563</v>
      </c>
      <c r="BC177" s="1">
        <v>39200</v>
      </c>
      <c r="BD177" s="1">
        <v>1135.3</v>
      </c>
      <c r="BF177" s="1" t="s">
        <v>123</v>
      </c>
      <c r="BG177" s="1">
        <v>8.5370000000000008</v>
      </c>
      <c r="BH177" s="1">
        <v>598.70000000000005</v>
      </c>
      <c r="BI177" s="1">
        <v>2.94</v>
      </c>
      <c r="BJ177" s="1">
        <v>0.498</v>
      </c>
      <c r="BK177" s="1">
        <v>18.271999999999998</v>
      </c>
      <c r="BL177" s="1" t="s">
        <v>86</v>
      </c>
      <c r="BM177" s="1">
        <v>47.774999999999999</v>
      </c>
      <c r="BN177" s="1">
        <v>39.070999999999998</v>
      </c>
      <c r="BO177" s="1" t="s">
        <v>54</v>
      </c>
      <c r="BP177" s="1" t="s">
        <v>46</v>
      </c>
      <c r="BQ177" s="1">
        <v>23.513999999999999</v>
      </c>
      <c r="BR177" s="1">
        <v>1.7170000000000001</v>
      </c>
      <c r="BS177" s="1" t="s">
        <v>42</v>
      </c>
      <c r="BT177" s="1">
        <v>1032.7</v>
      </c>
      <c r="BU177" s="1">
        <v>0.50600000000000001</v>
      </c>
      <c r="BW177" s="1">
        <v>40.247</v>
      </c>
      <c r="BX177" s="1">
        <v>798.84</v>
      </c>
      <c r="BZ177" s="1">
        <v>404</v>
      </c>
      <c r="CC177" s="1" t="s">
        <v>18</v>
      </c>
      <c r="CD177" s="1">
        <v>131</v>
      </c>
      <c r="CE177" s="1">
        <v>7</v>
      </c>
      <c r="CH177" s="1">
        <v>0.379</v>
      </c>
      <c r="CM177" s="1" t="s">
        <v>18</v>
      </c>
      <c r="CN177" s="1">
        <v>1934</v>
      </c>
      <c r="CO177" s="1" t="s">
        <v>285</v>
      </c>
      <c r="CQ177" s="1">
        <v>221.4</v>
      </c>
    </row>
    <row r="178" spans="1:98" x14ac:dyDescent="0.25">
      <c r="A178" s="1" t="s">
        <v>474</v>
      </c>
      <c r="B178" s="1">
        <v>201600802</v>
      </c>
      <c r="C178" s="1" t="s">
        <v>287</v>
      </c>
      <c r="D178" s="1" t="s">
        <v>291</v>
      </c>
      <c r="E178" s="1">
        <v>4953990</v>
      </c>
      <c r="F178" s="1">
        <v>345.71927808000004</v>
      </c>
      <c r="G178" s="1" t="s">
        <v>21</v>
      </c>
      <c r="H178" s="1" t="s">
        <v>254</v>
      </c>
      <c r="I178" s="2">
        <v>42438.416666666664</v>
      </c>
      <c r="K178" s="1">
        <v>7.9535</v>
      </c>
      <c r="L178" s="1">
        <v>617</v>
      </c>
      <c r="O178" s="1">
        <v>195</v>
      </c>
      <c r="P178" s="1">
        <v>125</v>
      </c>
      <c r="Q178" s="1">
        <v>14.5</v>
      </c>
      <c r="V178" s="1">
        <v>73900</v>
      </c>
      <c r="W178" s="1">
        <v>17900</v>
      </c>
      <c r="X178" s="1">
        <v>40100</v>
      </c>
      <c r="Y178" s="1">
        <v>2430</v>
      </c>
      <c r="Z178" s="1">
        <v>34.344999999999999</v>
      </c>
      <c r="AA178" s="1" t="s">
        <v>111</v>
      </c>
      <c r="AB178" s="1" t="s">
        <v>14</v>
      </c>
      <c r="AD178" s="1" t="s">
        <v>123</v>
      </c>
      <c r="AE178" s="1" t="s">
        <v>46</v>
      </c>
      <c r="AF178" s="1" t="s">
        <v>85</v>
      </c>
      <c r="AG178" s="1" t="s">
        <v>46</v>
      </c>
      <c r="AH178" s="1" t="s">
        <v>17</v>
      </c>
      <c r="AI178" s="1" t="s">
        <v>23</v>
      </c>
      <c r="AJ178" s="1" t="s">
        <v>86</v>
      </c>
      <c r="AK178" s="1" t="s">
        <v>46</v>
      </c>
      <c r="AL178" s="1" t="s">
        <v>17</v>
      </c>
      <c r="AM178" s="1" t="s">
        <v>54</v>
      </c>
      <c r="AN178" s="1">
        <v>1.2769999999999999</v>
      </c>
      <c r="AO178" s="1" t="s">
        <v>14</v>
      </c>
      <c r="AP178" s="1" t="s">
        <v>46</v>
      </c>
      <c r="AQ178" s="1" t="s">
        <v>42</v>
      </c>
      <c r="AR178" s="1">
        <v>873.15</v>
      </c>
      <c r="AS178" s="1" t="s">
        <v>17</v>
      </c>
      <c r="AU178" s="1" t="s">
        <v>86</v>
      </c>
      <c r="AV178" s="1" t="s">
        <v>24</v>
      </c>
      <c r="AX178" s="1">
        <v>69100</v>
      </c>
      <c r="AY178" s="1">
        <v>17000</v>
      </c>
      <c r="AZ178" s="1">
        <v>34800</v>
      </c>
      <c r="BA178" s="1">
        <v>2660</v>
      </c>
      <c r="BB178" s="1">
        <v>3198.4</v>
      </c>
      <c r="BC178" s="1">
        <v>3300</v>
      </c>
      <c r="BD178" s="1">
        <v>133.91999999999999</v>
      </c>
      <c r="BF178" s="1" t="s">
        <v>123</v>
      </c>
      <c r="BG178" s="1">
        <v>2.52</v>
      </c>
      <c r="BH178" s="1">
        <v>115.42</v>
      </c>
      <c r="BI178" s="1" t="s">
        <v>46</v>
      </c>
      <c r="BJ178" s="1">
        <v>0.11600000000000001</v>
      </c>
      <c r="BK178" s="1">
        <v>6.1580000000000004</v>
      </c>
      <c r="BL178" s="1" t="s">
        <v>86</v>
      </c>
      <c r="BM178" s="1">
        <v>5.702</v>
      </c>
      <c r="BN178" s="1">
        <v>4.5640000000000001</v>
      </c>
      <c r="BO178" s="1" t="s">
        <v>54</v>
      </c>
      <c r="BP178" s="1">
        <v>1.024</v>
      </c>
      <c r="BQ178" s="1" t="s">
        <v>14</v>
      </c>
      <c r="BR178" s="1" t="s">
        <v>46</v>
      </c>
      <c r="BS178" s="1" t="s">
        <v>42</v>
      </c>
      <c r="BT178" s="1">
        <v>799.9</v>
      </c>
      <c r="BU178" s="1" t="s">
        <v>17</v>
      </c>
      <c r="BW178" s="1" t="s">
        <v>86</v>
      </c>
      <c r="BX178" s="1">
        <v>24.091000000000001</v>
      </c>
      <c r="BZ178" s="1">
        <v>438</v>
      </c>
      <c r="CC178" s="1" t="s">
        <v>18</v>
      </c>
      <c r="CD178" s="1">
        <v>152</v>
      </c>
      <c r="CE178" s="1">
        <v>4</v>
      </c>
      <c r="CH178" s="1">
        <v>0.50900000000000001</v>
      </c>
      <c r="CM178" s="1" t="s">
        <v>18</v>
      </c>
      <c r="CN178" s="1">
        <v>410</v>
      </c>
      <c r="CO178" s="1" t="s">
        <v>285</v>
      </c>
    </row>
    <row r="179" spans="1:98" x14ac:dyDescent="0.25">
      <c r="A179" s="1" t="s">
        <v>492</v>
      </c>
      <c r="B179" s="1">
        <v>201601043</v>
      </c>
      <c r="C179" s="1" t="s">
        <v>287</v>
      </c>
      <c r="D179" s="1" t="s">
        <v>294</v>
      </c>
      <c r="E179" s="1">
        <v>4953990</v>
      </c>
      <c r="F179" s="1">
        <v>345.71927808000004</v>
      </c>
      <c r="G179" s="1" t="s">
        <v>21</v>
      </c>
      <c r="H179" s="1" t="s">
        <v>254</v>
      </c>
      <c r="I179" s="2">
        <v>42457.65625</v>
      </c>
      <c r="K179" s="1">
        <v>8.0679999999999996</v>
      </c>
      <c r="L179" s="1">
        <v>602</v>
      </c>
      <c r="O179" s="1">
        <v>197</v>
      </c>
      <c r="P179" s="1">
        <v>118</v>
      </c>
      <c r="Q179" s="1">
        <v>15.2</v>
      </c>
      <c r="V179" s="1">
        <v>75800</v>
      </c>
      <c r="W179" s="1">
        <v>16900</v>
      </c>
      <c r="X179" s="1">
        <v>40600</v>
      </c>
      <c r="Y179" s="1">
        <v>2220</v>
      </c>
      <c r="Z179" s="1" t="s">
        <v>24</v>
      </c>
      <c r="AA179" s="1" t="s">
        <v>111</v>
      </c>
      <c r="AB179" s="1" t="s">
        <v>14</v>
      </c>
      <c r="AD179" s="1" t="s">
        <v>123</v>
      </c>
      <c r="AE179" s="1" t="s">
        <v>46</v>
      </c>
      <c r="AF179" s="1" t="s">
        <v>85</v>
      </c>
      <c r="AG179" s="1" t="s">
        <v>46</v>
      </c>
      <c r="AH179" s="1" t="s">
        <v>17</v>
      </c>
      <c r="AI179" s="1" t="s">
        <v>23</v>
      </c>
      <c r="AJ179" s="1" t="s">
        <v>86</v>
      </c>
      <c r="AK179" s="1">
        <v>1.0149999999999999</v>
      </c>
      <c r="AL179" s="1" t="s">
        <v>17</v>
      </c>
      <c r="AM179" s="1" t="s">
        <v>54</v>
      </c>
      <c r="AN179" s="1">
        <v>1.288</v>
      </c>
      <c r="AO179" s="1" t="s">
        <v>14</v>
      </c>
      <c r="AP179" s="1" t="s">
        <v>46</v>
      </c>
      <c r="AQ179" s="1" t="s">
        <v>42</v>
      </c>
      <c r="AR179" s="1">
        <v>810.05</v>
      </c>
      <c r="AS179" s="1" t="s">
        <v>17</v>
      </c>
      <c r="AU179" s="1" t="s">
        <v>86</v>
      </c>
      <c r="AV179" s="1" t="s">
        <v>24</v>
      </c>
      <c r="AX179" s="1">
        <v>72700</v>
      </c>
      <c r="AY179" s="1">
        <v>16400</v>
      </c>
      <c r="AZ179" s="1">
        <v>38400</v>
      </c>
      <c r="BA179" s="1">
        <v>2210</v>
      </c>
      <c r="BB179" s="1">
        <v>210.51</v>
      </c>
      <c r="BC179" s="1">
        <v>315</v>
      </c>
      <c r="BD179" s="1">
        <v>41.023000000000003</v>
      </c>
      <c r="BF179" s="1" t="s">
        <v>123</v>
      </c>
      <c r="BG179" s="1">
        <v>10.07</v>
      </c>
      <c r="BH179" s="1" t="s">
        <v>85</v>
      </c>
      <c r="BI179" s="1" t="s">
        <v>46</v>
      </c>
      <c r="BJ179" s="1" t="s">
        <v>17</v>
      </c>
      <c r="BK179" s="1">
        <v>8.5489999999999995</v>
      </c>
      <c r="BL179" s="1" t="s">
        <v>86</v>
      </c>
      <c r="BM179" s="1">
        <v>3.3039999999999998</v>
      </c>
      <c r="BN179" s="1">
        <v>1.4630000000000001</v>
      </c>
      <c r="BO179" s="1" t="s">
        <v>54</v>
      </c>
      <c r="BP179" s="1" t="s">
        <v>46</v>
      </c>
      <c r="BQ179" s="1" t="s">
        <v>14</v>
      </c>
      <c r="BR179" s="1" t="s">
        <v>46</v>
      </c>
      <c r="BS179" s="1" t="s">
        <v>42</v>
      </c>
      <c r="BT179" s="1">
        <v>850.15</v>
      </c>
      <c r="BU179" s="1" t="s">
        <v>17</v>
      </c>
      <c r="BW179" s="1" t="s">
        <v>86</v>
      </c>
      <c r="BX179" s="1" t="s">
        <v>24</v>
      </c>
      <c r="BZ179" s="1">
        <v>410</v>
      </c>
      <c r="CC179" s="1" t="s">
        <v>18</v>
      </c>
      <c r="CD179" s="1">
        <v>144</v>
      </c>
      <c r="CE179" s="1">
        <v>4</v>
      </c>
      <c r="CH179" s="1">
        <v>0.39200000000000002</v>
      </c>
      <c r="CM179" s="1" t="s">
        <v>18</v>
      </c>
      <c r="CN179" s="1">
        <v>27.6</v>
      </c>
      <c r="CO179" s="1" t="s">
        <v>285</v>
      </c>
    </row>
    <row r="180" spans="1:98" x14ac:dyDescent="0.25">
      <c r="A180" s="1" t="s">
        <v>480</v>
      </c>
      <c r="B180" s="1">
        <v>201600927</v>
      </c>
      <c r="C180" s="1" t="s">
        <v>287</v>
      </c>
      <c r="D180" s="1" t="s">
        <v>293</v>
      </c>
      <c r="E180" s="1">
        <v>4953990</v>
      </c>
      <c r="F180" s="1">
        <v>345.71927808000004</v>
      </c>
      <c r="G180" s="1" t="s">
        <v>21</v>
      </c>
      <c r="H180" s="1" t="s">
        <v>254</v>
      </c>
      <c r="I180" s="2">
        <v>42451.454861111109</v>
      </c>
      <c r="K180" s="1">
        <v>8.0020000000000007</v>
      </c>
      <c r="L180" s="1">
        <v>633</v>
      </c>
      <c r="O180" s="1">
        <v>205</v>
      </c>
      <c r="P180" s="1">
        <v>122</v>
      </c>
      <c r="Q180" s="1">
        <v>15.4</v>
      </c>
      <c r="V180" s="1">
        <v>78400</v>
      </c>
      <c r="W180" s="1">
        <v>18800</v>
      </c>
      <c r="X180" s="1">
        <v>41600</v>
      </c>
      <c r="Y180" s="1">
        <v>2380</v>
      </c>
      <c r="Z180" s="1" t="s">
        <v>24</v>
      </c>
      <c r="AA180" s="1" t="s">
        <v>111</v>
      </c>
      <c r="AB180" s="1" t="s">
        <v>14</v>
      </c>
      <c r="AD180" s="1" t="s">
        <v>123</v>
      </c>
      <c r="AE180" s="1" t="s">
        <v>46</v>
      </c>
      <c r="AF180" s="1" t="s">
        <v>85</v>
      </c>
      <c r="AG180" s="1" t="s">
        <v>46</v>
      </c>
      <c r="AH180" s="1" t="s">
        <v>17</v>
      </c>
      <c r="AI180" s="1" t="s">
        <v>23</v>
      </c>
      <c r="AJ180" s="1" t="s">
        <v>86</v>
      </c>
      <c r="AK180" s="1" t="s">
        <v>46</v>
      </c>
      <c r="AL180" s="1" t="s">
        <v>17</v>
      </c>
      <c r="AM180" s="1" t="s">
        <v>54</v>
      </c>
      <c r="AN180" s="1">
        <v>1.3959999999999999</v>
      </c>
      <c r="AO180" s="1" t="s">
        <v>14</v>
      </c>
      <c r="AP180" s="1" t="s">
        <v>46</v>
      </c>
      <c r="AQ180" s="1" t="s">
        <v>42</v>
      </c>
      <c r="AR180" s="1">
        <v>867.56</v>
      </c>
      <c r="AS180" s="1" t="s">
        <v>17</v>
      </c>
      <c r="AU180" s="1" t="s">
        <v>86</v>
      </c>
      <c r="AV180" s="1" t="s">
        <v>24</v>
      </c>
      <c r="AX180" s="1">
        <v>80300</v>
      </c>
      <c r="AY180" s="1">
        <v>19000</v>
      </c>
      <c r="AZ180" s="1">
        <v>41200</v>
      </c>
      <c r="BA180" s="1">
        <v>2460</v>
      </c>
      <c r="BB180" s="1">
        <v>429.1</v>
      </c>
      <c r="BC180" s="1">
        <v>590</v>
      </c>
      <c r="BD180" s="1">
        <v>82.367000000000004</v>
      </c>
      <c r="BF180" s="1" t="s">
        <v>123</v>
      </c>
      <c r="BG180" s="1">
        <v>1.6120000000000001</v>
      </c>
      <c r="BH180" s="1" t="s">
        <v>85</v>
      </c>
      <c r="BI180" s="1" t="s">
        <v>46</v>
      </c>
      <c r="BJ180" s="1" t="s">
        <v>17</v>
      </c>
      <c r="BK180" s="1">
        <v>6.1769999999999996</v>
      </c>
      <c r="BL180" s="1" t="s">
        <v>86</v>
      </c>
      <c r="BM180" s="1">
        <v>3.0750000000000002</v>
      </c>
      <c r="BN180" s="1">
        <v>2.226</v>
      </c>
      <c r="BO180" s="1" t="s">
        <v>54</v>
      </c>
      <c r="BP180" s="1" t="s">
        <v>46</v>
      </c>
      <c r="BQ180" s="1" t="s">
        <v>14</v>
      </c>
      <c r="BR180" s="1" t="s">
        <v>46</v>
      </c>
      <c r="BS180" s="1" t="s">
        <v>42</v>
      </c>
      <c r="BT180" s="1">
        <v>977.59</v>
      </c>
      <c r="BU180" s="1" t="s">
        <v>17</v>
      </c>
      <c r="BW180" s="1" t="s">
        <v>86</v>
      </c>
      <c r="BX180" s="1" t="s">
        <v>24</v>
      </c>
      <c r="BZ180" s="1">
        <v>454</v>
      </c>
      <c r="CC180" s="1" t="s">
        <v>18</v>
      </c>
      <c r="CD180" s="1">
        <v>149</v>
      </c>
      <c r="CE180" s="1">
        <v>4</v>
      </c>
      <c r="CH180" s="1">
        <v>0.30199999999999999</v>
      </c>
      <c r="CM180" s="1" t="s">
        <v>18</v>
      </c>
      <c r="CN180" s="1">
        <v>172</v>
      </c>
      <c r="CO180" s="1" t="s">
        <v>285</v>
      </c>
    </row>
    <row r="181" spans="1:98" x14ac:dyDescent="0.25">
      <c r="A181" s="1" t="s">
        <v>430</v>
      </c>
      <c r="B181" s="1">
        <v>201600831</v>
      </c>
      <c r="C181" s="1" t="s">
        <v>287</v>
      </c>
      <c r="D181" s="1" t="s">
        <v>292</v>
      </c>
      <c r="E181" s="1">
        <v>4953990</v>
      </c>
      <c r="F181" s="1">
        <v>345.71927808000004</v>
      </c>
      <c r="G181" s="1" t="s">
        <v>21</v>
      </c>
      <c r="H181" s="1" t="s">
        <v>254</v>
      </c>
      <c r="I181" s="2">
        <v>42444.416666666664</v>
      </c>
      <c r="K181" s="1">
        <v>7.5335000000000001</v>
      </c>
      <c r="L181" s="1">
        <v>640</v>
      </c>
      <c r="O181" s="1">
        <v>208</v>
      </c>
      <c r="P181" s="1">
        <v>123</v>
      </c>
      <c r="Q181" s="1">
        <v>15.3</v>
      </c>
      <c r="V181" s="1">
        <v>81200</v>
      </c>
      <c r="W181" s="1">
        <v>19700</v>
      </c>
      <c r="X181" s="1">
        <v>42000</v>
      </c>
      <c r="Y181" s="1">
        <v>2370</v>
      </c>
      <c r="Z181" s="1" t="s">
        <v>24</v>
      </c>
      <c r="AA181" s="1" t="s">
        <v>111</v>
      </c>
      <c r="AB181" s="1" t="s">
        <v>14</v>
      </c>
      <c r="AD181" s="1" t="s">
        <v>123</v>
      </c>
      <c r="AE181" s="1" t="s">
        <v>46</v>
      </c>
      <c r="AF181" s="1" t="s">
        <v>85</v>
      </c>
      <c r="AG181" s="1" t="s">
        <v>46</v>
      </c>
      <c r="AH181" s="1" t="s">
        <v>17</v>
      </c>
      <c r="AI181" s="1" t="s">
        <v>23</v>
      </c>
      <c r="AJ181" s="1" t="s">
        <v>86</v>
      </c>
      <c r="AK181" s="1" t="s">
        <v>46</v>
      </c>
      <c r="AL181" s="1" t="s">
        <v>17</v>
      </c>
      <c r="AM181" s="1" t="s">
        <v>54</v>
      </c>
      <c r="AN181" s="1">
        <v>1.444</v>
      </c>
      <c r="AO181" s="1" t="s">
        <v>14</v>
      </c>
      <c r="AP181" s="1" t="s">
        <v>46</v>
      </c>
      <c r="AQ181" s="1" t="s">
        <v>42</v>
      </c>
      <c r="AR181" s="1">
        <v>907.15</v>
      </c>
      <c r="AS181" s="1" t="s">
        <v>17</v>
      </c>
      <c r="AU181" s="1" t="s">
        <v>86</v>
      </c>
      <c r="AV181" s="1" t="s">
        <v>24</v>
      </c>
      <c r="AX181" s="1">
        <v>77600</v>
      </c>
      <c r="AY181" s="1">
        <v>19100</v>
      </c>
      <c r="AZ181" s="1">
        <v>38200</v>
      </c>
      <c r="BA181" s="1">
        <v>2790</v>
      </c>
      <c r="BB181" s="1">
        <v>2223.6999999999998</v>
      </c>
      <c r="BC181" s="1">
        <v>2310</v>
      </c>
      <c r="BD181" s="1">
        <v>99.483999999999995</v>
      </c>
      <c r="BF181" s="1" t="s">
        <v>123</v>
      </c>
      <c r="BG181" s="1" t="s">
        <v>46</v>
      </c>
      <c r="BH181" s="1">
        <v>102.73</v>
      </c>
      <c r="BI181" s="1" t="s">
        <v>46</v>
      </c>
      <c r="BJ181" s="1" t="s">
        <v>17</v>
      </c>
      <c r="BK181" s="1">
        <v>5.032</v>
      </c>
      <c r="BL181" s="1" t="s">
        <v>86</v>
      </c>
      <c r="BM181" s="1">
        <v>5.2709999999999999</v>
      </c>
      <c r="BN181" s="1">
        <v>3.3149999999999999</v>
      </c>
      <c r="BO181" s="1" t="s">
        <v>54</v>
      </c>
      <c r="BP181" s="1">
        <v>1.5469999999999999</v>
      </c>
      <c r="BQ181" s="1" t="s">
        <v>14</v>
      </c>
      <c r="BR181" s="1" t="s">
        <v>46</v>
      </c>
      <c r="BS181" s="1" t="s">
        <v>42</v>
      </c>
      <c r="BT181" s="1">
        <v>1045.7</v>
      </c>
      <c r="BU181" s="1" t="s">
        <v>17</v>
      </c>
      <c r="BW181" s="1" t="s">
        <v>86</v>
      </c>
      <c r="BX181" s="1">
        <v>15.891999999999999</v>
      </c>
      <c r="BZ181" s="1">
        <v>452</v>
      </c>
      <c r="CC181" s="1" t="s">
        <v>18</v>
      </c>
      <c r="CD181" s="1">
        <v>150</v>
      </c>
      <c r="CE181" s="1">
        <v>19</v>
      </c>
      <c r="CH181" s="1">
        <v>0.40200000000000002</v>
      </c>
      <c r="CM181" s="1" t="s">
        <v>18</v>
      </c>
      <c r="CN181" s="1">
        <v>171.3</v>
      </c>
      <c r="CO181" s="1" t="s">
        <v>285</v>
      </c>
      <c r="CQ181" s="1">
        <v>283.60000000000002</v>
      </c>
    </row>
    <row r="182" spans="1:98" x14ac:dyDescent="0.25">
      <c r="A182" s="1" t="s">
        <v>504</v>
      </c>
      <c r="B182" s="1">
        <v>201601178</v>
      </c>
      <c r="C182" s="1" t="s">
        <v>287</v>
      </c>
      <c r="D182" s="1" t="s">
        <v>295</v>
      </c>
      <c r="E182" s="1">
        <v>4953990</v>
      </c>
      <c r="F182" s="1">
        <v>345.71927808000004</v>
      </c>
      <c r="G182" s="1" t="s">
        <v>21</v>
      </c>
      <c r="H182" s="1" t="s">
        <v>254</v>
      </c>
      <c r="I182" s="2">
        <v>42464.583333333336</v>
      </c>
      <c r="K182" s="1">
        <v>8.16</v>
      </c>
      <c r="L182" s="1">
        <v>642</v>
      </c>
      <c r="O182" s="1">
        <v>217</v>
      </c>
      <c r="P182" s="1">
        <v>120</v>
      </c>
      <c r="Q182" s="1">
        <v>17.600000000000001</v>
      </c>
      <c r="V182" s="1">
        <v>80100</v>
      </c>
      <c r="W182" s="1">
        <v>18000</v>
      </c>
      <c r="X182" s="1">
        <v>47500</v>
      </c>
      <c r="Y182" s="1">
        <v>2490</v>
      </c>
      <c r="Z182" s="1" t="s">
        <v>24</v>
      </c>
      <c r="AA182" s="1" t="s">
        <v>111</v>
      </c>
      <c r="AB182" s="1" t="s">
        <v>14</v>
      </c>
      <c r="AD182" s="1" t="s">
        <v>123</v>
      </c>
      <c r="AE182" s="1" t="s">
        <v>46</v>
      </c>
      <c r="AF182" s="1" t="s">
        <v>85</v>
      </c>
      <c r="AG182" s="1" t="s">
        <v>46</v>
      </c>
      <c r="AH182" s="1" t="s">
        <v>17</v>
      </c>
      <c r="AI182" s="1" t="s">
        <v>23</v>
      </c>
      <c r="AJ182" s="1" t="s">
        <v>86</v>
      </c>
      <c r="AK182" s="1">
        <v>1.0589999999999999</v>
      </c>
      <c r="AL182" s="1" t="s">
        <v>17</v>
      </c>
      <c r="AM182" s="1" t="s">
        <v>54</v>
      </c>
      <c r="AN182" s="1">
        <v>1.5209999999999999</v>
      </c>
      <c r="AO182" s="1" t="s">
        <v>14</v>
      </c>
      <c r="AP182" s="1" t="s">
        <v>46</v>
      </c>
      <c r="AQ182" s="1" t="s">
        <v>42</v>
      </c>
      <c r="AR182" s="1">
        <v>882.64</v>
      </c>
      <c r="AS182" s="1" t="s">
        <v>17</v>
      </c>
      <c r="AU182" s="1" t="s">
        <v>86</v>
      </c>
      <c r="AV182" s="1" t="s">
        <v>24</v>
      </c>
      <c r="AX182" s="1">
        <v>71800</v>
      </c>
      <c r="AY182" s="1">
        <v>16900</v>
      </c>
      <c r="AZ182" s="1">
        <v>41900</v>
      </c>
      <c r="BA182" s="1">
        <v>2736</v>
      </c>
      <c r="BB182" s="1">
        <v>1424</v>
      </c>
      <c r="BC182" s="1">
        <v>1040</v>
      </c>
      <c r="BD182" s="1">
        <v>40.21</v>
      </c>
      <c r="BF182" s="1" t="s">
        <v>123</v>
      </c>
      <c r="BG182" s="1" t="s">
        <v>46</v>
      </c>
      <c r="BH182" s="1" t="s">
        <v>85</v>
      </c>
      <c r="BI182" s="1" t="s">
        <v>46</v>
      </c>
      <c r="BJ182" s="1" t="s">
        <v>17</v>
      </c>
      <c r="BK182" s="1">
        <v>7.6479999999999997</v>
      </c>
      <c r="BL182" s="1" t="s">
        <v>86</v>
      </c>
      <c r="BM182" s="1">
        <v>3.4889999999999999</v>
      </c>
      <c r="BN182" s="1">
        <v>1.5509999999999999</v>
      </c>
      <c r="BO182" s="1" t="s">
        <v>54</v>
      </c>
      <c r="BP182" s="1">
        <v>1.41</v>
      </c>
      <c r="BQ182" s="1" t="s">
        <v>14</v>
      </c>
      <c r="BR182" s="1" t="s">
        <v>46</v>
      </c>
      <c r="BS182" s="1" t="s">
        <v>42</v>
      </c>
      <c r="BT182" s="1">
        <v>826.34</v>
      </c>
      <c r="BU182" s="1" t="s">
        <v>17</v>
      </c>
      <c r="BW182" s="1" t="s">
        <v>86</v>
      </c>
      <c r="BX182" s="1" t="s">
        <v>24</v>
      </c>
      <c r="BZ182" s="1">
        <v>452</v>
      </c>
      <c r="CC182" s="1" t="s">
        <v>18</v>
      </c>
      <c r="CD182" s="1">
        <v>146</v>
      </c>
      <c r="CE182" s="1">
        <v>3</v>
      </c>
      <c r="CH182" s="1">
        <v>0.309</v>
      </c>
      <c r="CM182" s="1" t="s">
        <v>18</v>
      </c>
      <c r="CN182" s="1">
        <v>74.8</v>
      </c>
      <c r="CO182" s="1" t="s">
        <v>285</v>
      </c>
      <c r="CQ182" s="1">
        <v>273.89999999999998</v>
      </c>
    </row>
    <row r="183" spans="1:98" x14ac:dyDescent="0.25">
      <c r="A183" s="1" t="s">
        <v>443</v>
      </c>
      <c r="B183" s="1">
        <v>201600513</v>
      </c>
      <c r="C183" s="1" t="s">
        <v>287</v>
      </c>
      <c r="D183" s="1" t="s">
        <v>288</v>
      </c>
      <c r="E183" s="1">
        <v>4953990</v>
      </c>
      <c r="F183" s="1">
        <v>345.71927808000004</v>
      </c>
      <c r="G183" s="1" t="s">
        <v>21</v>
      </c>
      <c r="H183" s="1" t="s">
        <v>254</v>
      </c>
      <c r="I183" s="2">
        <v>42416.677083333336</v>
      </c>
      <c r="K183" s="1">
        <v>7.6029999999999998</v>
      </c>
      <c r="L183" s="1">
        <v>705</v>
      </c>
      <c r="O183" s="1">
        <v>227</v>
      </c>
      <c r="P183" s="1">
        <v>127</v>
      </c>
      <c r="Q183" s="1">
        <v>16.5</v>
      </c>
      <c r="V183" s="1">
        <v>76600</v>
      </c>
      <c r="W183" s="1">
        <v>18300</v>
      </c>
      <c r="X183" s="1">
        <v>72700</v>
      </c>
      <c r="Y183" s="1">
        <v>3460</v>
      </c>
      <c r="Z183" s="1">
        <v>231.21</v>
      </c>
      <c r="AA183" s="1">
        <v>109</v>
      </c>
      <c r="AB183" s="1">
        <v>8.8369999999999997</v>
      </c>
      <c r="AD183" s="1" t="s">
        <v>123</v>
      </c>
      <c r="AE183" s="1" t="s">
        <v>46</v>
      </c>
      <c r="AF183" s="1">
        <v>161.68</v>
      </c>
      <c r="AG183" s="1" t="s">
        <v>46</v>
      </c>
      <c r="AH183" s="1" t="s">
        <v>17</v>
      </c>
      <c r="AI183" s="1" t="s">
        <v>23</v>
      </c>
      <c r="AJ183" s="1" t="s">
        <v>86</v>
      </c>
      <c r="AK183" s="1">
        <v>3.464</v>
      </c>
      <c r="AL183" s="1">
        <v>0.34599999999999997</v>
      </c>
      <c r="AM183" s="1" t="s">
        <v>54</v>
      </c>
      <c r="AN183" s="1">
        <v>1.742</v>
      </c>
      <c r="AO183" s="1" t="s">
        <v>14</v>
      </c>
      <c r="AP183" s="1">
        <v>1.43</v>
      </c>
      <c r="AQ183" s="1" t="s">
        <v>42</v>
      </c>
      <c r="AR183" s="1">
        <v>765.94</v>
      </c>
      <c r="AS183" s="1" t="s">
        <v>17</v>
      </c>
      <c r="AU183" s="1" t="s">
        <v>86</v>
      </c>
      <c r="AV183" s="1">
        <v>18.143000000000001</v>
      </c>
      <c r="AX183" s="1">
        <v>116000</v>
      </c>
      <c r="AY183" s="1">
        <v>36400</v>
      </c>
      <c r="AZ183" s="1">
        <v>61200</v>
      </c>
      <c r="BA183" s="1">
        <v>12200</v>
      </c>
      <c r="BB183" s="1">
        <v>81859</v>
      </c>
      <c r="BC183" s="1">
        <v>60100</v>
      </c>
      <c r="BD183" s="1">
        <v>1628.7</v>
      </c>
      <c r="BF183" s="1" t="s">
        <v>14</v>
      </c>
      <c r="BG183" s="1">
        <v>12.731999999999999</v>
      </c>
      <c r="BH183" s="1">
        <v>929</v>
      </c>
      <c r="BI183" s="1">
        <v>5.851</v>
      </c>
      <c r="BJ183" s="1" t="s">
        <v>46</v>
      </c>
      <c r="BK183" s="1">
        <v>39.667000000000002</v>
      </c>
      <c r="BL183" s="1">
        <v>34.133000000000003</v>
      </c>
      <c r="BM183" s="1">
        <v>92.872</v>
      </c>
      <c r="BN183" s="1">
        <v>67.394999999999996</v>
      </c>
      <c r="BO183" s="1" t="s">
        <v>54</v>
      </c>
      <c r="BP183" s="1" t="s">
        <v>14</v>
      </c>
      <c r="BQ183" s="1">
        <v>43.847999999999999</v>
      </c>
      <c r="BR183" s="1">
        <v>32.985999999999997</v>
      </c>
      <c r="BS183" s="1" t="s">
        <v>14</v>
      </c>
      <c r="BT183" s="1">
        <v>1403.2</v>
      </c>
      <c r="BU183" s="1" t="s">
        <v>46</v>
      </c>
      <c r="BW183" s="1">
        <v>80.200999999999993</v>
      </c>
      <c r="BX183" s="1">
        <v>222.92</v>
      </c>
      <c r="BZ183" s="1">
        <v>574</v>
      </c>
      <c r="CC183" s="1" t="s">
        <v>18</v>
      </c>
      <c r="CD183" s="1">
        <v>155</v>
      </c>
      <c r="CE183" s="1">
        <v>20</v>
      </c>
      <c r="CH183" s="1">
        <v>0.78100000000000003</v>
      </c>
      <c r="CM183" s="1" t="s">
        <v>18</v>
      </c>
      <c r="CN183" s="1">
        <v>5600</v>
      </c>
      <c r="CO183" s="1" t="s">
        <v>285</v>
      </c>
      <c r="CQ183" s="1">
        <v>266.39999999999998</v>
      </c>
    </row>
    <row r="184" spans="1:98" x14ac:dyDescent="0.25">
      <c r="A184" s="1" t="s">
        <v>469</v>
      </c>
      <c r="B184" s="1">
        <v>201600732</v>
      </c>
      <c r="C184" s="1" t="s">
        <v>287</v>
      </c>
      <c r="D184" s="1" t="s">
        <v>290</v>
      </c>
      <c r="E184" s="1">
        <v>4953990</v>
      </c>
      <c r="F184" s="1">
        <v>345.71927808000004</v>
      </c>
      <c r="G184" s="1" t="s">
        <v>21</v>
      </c>
      <c r="H184" s="1" t="s">
        <v>254</v>
      </c>
      <c r="I184" s="2">
        <v>42429.729166666664</v>
      </c>
      <c r="K184" s="1">
        <v>7.8970000000000002</v>
      </c>
      <c r="L184" s="1">
        <v>664</v>
      </c>
      <c r="O184" s="1">
        <v>227</v>
      </c>
      <c r="P184" s="1">
        <v>130</v>
      </c>
      <c r="Q184" s="1">
        <v>14.8</v>
      </c>
      <c r="V184" s="1">
        <v>80200</v>
      </c>
      <c r="W184" s="1">
        <v>20300</v>
      </c>
      <c r="X184" s="1">
        <v>46400</v>
      </c>
      <c r="Y184" s="1">
        <v>2790</v>
      </c>
      <c r="Z184" s="1">
        <v>22.440999999999999</v>
      </c>
      <c r="AA184" s="1" t="s">
        <v>111</v>
      </c>
      <c r="AB184" s="1" t="s">
        <v>14</v>
      </c>
      <c r="AD184" s="1" t="s">
        <v>123</v>
      </c>
      <c r="AE184" s="1" t="s">
        <v>46</v>
      </c>
      <c r="AF184" s="1" t="s">
        <v>85</v>
      </c>
      <c r="AG184" s="1" t="s">
        <v>46</v>
      </c>
      <c r="AH184" s="1" t="s">
        <v>17</v>
      </c>
      <c r="AI184" s="1" t="s">
        <v>23</v>
      </c>
      <c r="AJ184" s="1" t="s">
        <v>86</v>
      </c>
      <c r="AK184" s="1">
        <v>1.4359999999999999</v>
      </c>
      <c r="AL184" s="1" t="s">
        <v>17</v>
      </c>
      <c r="AM184" s="1" t="s">
        <v>54</v>
      </c>
      <c r="AN184" s="1">
        <v>1.3919999999999999</v>
      </c>
      <c r="AO184" s="1" t="s">
        <v>14</v>
      </c>
      <c r="AP184" s="1" t="s">
        <v>46</v>
      </c>
      <c r="AQ184" s="1" t="s">
        <v>42</v>
      </c>
      <c r="AR184" s="1">
        <v>850.14</v>
      </c>
      <c r="AS184" s="1" t="s">
        <v>17</v>
      </c>
      <c r="AU184" s="1" t="s">
        <v>86</v>
      </c>
      <c r="AV184" s="1" t="s">
        <v>24</v>
      </c>
      <c r="AX184" s="1">
        <v>76500</v>
      </c>
      <c r="AY184" s="1">
        <v>19900</v>
      </c>
      <c r="AZ184" s="1">
        <v>42000</v>
      </c>
      <c r="BA184" s="1">
        <v>3620</v>
      </c>
      <c r="BB184" s="1">
        <v>3440.8</v>
      </c>
      <c r="BC184" s="1">
        <v>3360</v>
      </c>
      <c r="BD184" s="1">
        <v>142.44999999999999</v>
      </c>
      <c r="BF184" s="1" t="s">
        <v>123</v>
      </c>
      <c r="BG184" s="1">
        <v>1.5580000000000001</v>
      </c>
      <c r="BH184" s="1">
        <v>122.99000000000001</v>
      </c>
      <c r="BI184" s="1" t="s">
        <v>46</v>
      </c>
      <c r="BJ184" s="1">
        <v>0.105</v>
      </c>
      <c r="BK184" s="1">
        <v>5.6920000000000002</v>
      </c>
      <c r="BL184" s="1" t="s">
        <v>86</v>
      </c>
      <c r="BM184" s="1">
        <v>6.1289999999999996</v>
      </c>
      <c r="BN184" s="1">
        <v>4.5030000000000001</v>
      </c>
      <c r="BO184" s="1" t="s">
        <v>54</v>
      </c>
      <c r="BP184" s="1">
        <v>1.097</v>
      </c>
      <c r="BQ184" s="1" t="s">
        <v>14</v>
      </c>
      <c r="BR184" s="1">
        <v>1.089</v>
      </c>
      <c r="BS184" s="1" t="s">
        <v>42</v>
      </c>
      <c r="BT184" s="1">
        <v>992.46</v>
      </c>
      <c r="BU184" s="1" t="s">
        <v>17</v>
      </c>
      <c r="BW184" s="1" t="s">
        <v>86</v>
      </c>
      <c r="BX184" s="1">
        <v>22.654</v>
      </c>
      <c r="BZ184" s="1">
        <v>488</v>
      </c>
      <c r="CC184" s="1" t="s">
        <v>18</v>
      </c>
      <c r="CD184" s="1">
        <v>158</v>
      </c>
      <c r="CE184" s="1">
        <v>6</v>
      </c>
      <c r="CH184" s="1">
        <v>0.621</v>
      </c>
      <c r="CM184" s="1" t="s">
        <v>18</v>
      </c>
      <c r="CN184" s="1">
        <v>22.8</v>
      </c>
      <c r="CO184" s="1" t="s">
        <v>285</v>
      </c>
      <c r="CQ184" s="1">
        <v>283.60000000000002</v>
      </c>
    </row>
    <row r="185" spans="1:98" x14ac:dyDescent="0.25">
      <c r="A185" s="1" t="s">
        <v>453</v>
      </c>
      <c r="B185" s="1">
        <v>201600688</v>
      </c>
      <c r="C185" s="1" t="s">
        <v>287</v>
      </c>
      <c r="D185" s="1" t="s">
        <v>289</v>
      </c>
      <c r="E185" s="1">
        <v>4953990</v>
      </c>
      <c r="F185" s="1">
        <v>345.71927808000004</v>
      </c>
      <c r="G185" s="1" t="s">
        <v>21</v>
      </c>
      <c r="H185" s="1" t="s">
        <v>254</v>
      </c>
      <c r="I185" s="2">
        <v>42423.75</v>
      </c>
      <c r="K185" s="1">
        <v>7.6619999999999999</v>
      </c>
      <c r="L185" s="1">
        <v>704</v>
      </c>
      <c r="O185" s="1">
        <v>239</v>
      </c>
      <c r="P185" s="1">
        <v>133</v>
      </c>
      <c r="Q185" s="1">
        <v>14.8</v>
      </c>
      <c r="V185" s="1">
        <v>81440</v>
      </c>
      <c r="W185" s="1">
        <v>21280</v>
      </c>
      <c r="X185" s="1">
        <v>52530</v>
      </c>
      <c r="Y185" s="1">
        <v>3544</v>
      </c>
      <c r="Z185" s="1">
        <v>18.542999999999999</v>
      </c>
      <c r="AA185" s="1" t="s">
        <v>111</v>
      </c>
      <c r="AB185" s="1" t="s">
        <v>14</v>
      </c>
      <c r="AD185" s="1">
        <v>3.4580000000000002</v>
      </c>
      <c r="AE185" s="1" t="s">
        <v>46</v>
      </c>
      <c r="AF185" s="1" t="s">
        <v>85</v>
      </c>
      <c r="AG185" s="1" t="s">
        <v>46</v>
      </c>
      <c r="AH185" s="1" t="s">
        <v>17</v>
      </c>
      <c r="AI185" s="1" t="s">
        <v>23</v>
      </c>
      <c r="AJ185" s="1" t="s">
        <v>86</v>
      </c>
      <c r="AK185" s="1">
        <v>1.7490000000000001</v>
      </c>
      <c r="AL185" s="1">
        <v>0.16300000000000001</v>
      </c>
      <c r="AM185" s="1" t="s">
        <v>54</v>
      </c>
      <c r="AN185" s="1">
        <v>1.8440000000000001</v>
      </c>
      <c r="AO185" s="1" t="s">
        <v>14</v>
      </c>
      <c r="AP185" s="1">
        <v>1.6220000000000001</v>
      </c>
      <c r="AQ185" s="1" t="s">
        <v>42</v>
      </c>
      <c r="AR185" s="1">
        <v>956.71</v>
      </c>
      <c r="AS185" s="1" t="s">
        <v>17</v>
      </c>
      <c r="AU185" s="1" t="s">
        <v>86</v>
      </c>
      <c r="AV185" s="1" t="s">
        <v>24</v>
      </c>
      <c r="AX185" s="1">
        <v>102000</v>
      </c>
      <c r="AY185" s="1">
        <v>24300</v>
      </c>
      <c r="AZ185" s="1">
        <v>49600</v>
      </c>
      <c r="BA185" s="1">
        <v>3200</v>
      </c>
      <c r="BB185" s="1">
        <v>1703.3</v>
      </c>
      <c r="BC185" s="1">
        <v>1490</v>
      </c>
      <c r="BD185" s="1">
        <v>496.18</v>
      </c>
      <c r="BF185" s="1" t="s">
        <v>123</v>
      </c>
      <c r="BG185" s="1">
        <v>1.782</v>
      </c>
      <c r="BH185" s="1">
        <v>136.22999999999999</v>
      </c>
      <c r="BI185" s="1">
        <v>1.121</v>
      </c>
      <c r="BJ185" s="1">
        <v>0.315</v>
      </c>
      <c r="BK185" s="1">
        <v>3.383</v>
      </c>
      <c r="BL185" s="1" t="s">
        <v>86</v>
      </c>
      <c r="BM185" s="1">
        <v>13.016999999999999</v>
      </c>
      <c r="BN185" s="1">
        <v>9.0649999999999995</v>
      </c>
      <c r="BO185" s="1" t="s">
        <v>54</v>
      </c>
      <c r="BP185" s="1" t="s">
        <v>46</v>
      </c>
      <c r="BQ185" s="1">
        <v>5.2779999999999996</v>
      </c>
      <c r="BR185" s="1">
        <v>1.34</v>
      </c>
      <c r="BS185" s="1" t="s">
        <v>42</v>
      </c>
      <c r="BT185" s="1">
        <v>1108.2</v>
      </c>
      <c r="BU185" s="1" t="s">
        <v>17</v>
      </c>
      <c r="BW185" s="1" t="s">
        <v>86</v>
      </c>
      <c r="BX185" s="1">
        <v>36.408999999999999</v>
      </c>
      <c r="BZ185" s="1">
        <v>508</v>
      </c>
      <c r="CC185" s="1" t="s">
        <v>18</v>
      </c>
      <c r="CD185" s="1">
        <v>163</v>
      </c>
      <c r="CE185" s="1">
        <v>21</v>
      </c>
      <c r="CH185" s="1">
        <v>0.626</v>
      </c>
      <c r="CM185" s="1" t="s">
        <v>18</v>
      </c>
      <c r="CN185" s="1" t="s">
        <v>97</v>
      </c>
      <c r="CO185" s="1" t="s">
        <v>285</v>
      </c>
      <c r="CQ185" s="1">
        <v>290.7</v>
      </c>
    </row>
    <row r="186" spans="1:98" x14ac:dyDescent="0.25">
      <c r="A186" s="1" t="s">
        <v>627</v>
      </c>
      <c r="B186" s="1" t="s">
        <v>309</v>
      </c>
      <c r="C186" s="1" t="s">
        <v>255</v>
      </c>
      <c r="D186" s="1">
        <v>0</v>
      </c>
      <c r="E186" s="1" t="s">
        <v>310</v>
      </c>
      <c r="F186" s="1">
        <v>345.79974528000002</v>
      </c>
      <c r="G186" s="1" t="s">
        <v>21</v>
      </c>
      <c r="H186" s="1" t="s">
        <v>254</v>
      </c>
      <c r="I186" s="2">
        <v>42228.513888888891</v>
      </c>
      <c r="O186" s="1">
        <v>120</v>
      </c>
      <c r="P186" s="1">
        <v>100</v>
      </c>
      <c r="Q186" s="1">
        <v>8.9</v>
      </c>
      <c r="T186" s="1">
        <v>0.33</v>
      </c>
      <c r="BF186" s="1" t="s">
        <v>54</v>
      </c>
      <c r="BG186" s="1">
        <v>18</v>
      </c>
      <c r="BH186" s="1">
        <v>480</v>
      </c>
      <c r="BI186" s="1">
        <v>3</v>
      </c>
      <c r="BJ186" s="1">
        <v>0.93</v>
      </c>
      <c r="BK186" s="1">
        <v>15</v>
      </c>
      <c r="BM186" s="1">
        <v>35</v>
      </c>
      <c r="BN186" s="1">
        <v>30</v>
      </c>
      <c r="BO186" s="1">
        <v>9.5000000000000001E-2</v>
      </c>
      <c r="BQ186" s="1">
        <v>10</v>
      </c>
      <c r="BR186" s="1">
        <v>3.4</v>
      </c>
      <c r="BS186" s="1" t="s">
        <v>192</v>
      </c>
      <c r="BU186" s="1">
        <v>1</v>
      </c>
      <c r="BV186" s="1">
        <v>6.4</v>
      </c>
      <c r="BX186" s="1">
        <v>97</v>
      </c>
      <c r="CC186" s="1" t="s">
        <v>279</v>
      </c>
      <c r="CD186" s="1">
        <v>100</v>
      </c>
      <c r="CM186" s="1" t="s">
        <v>279</v>
      </c>
      <c r="CN186" s="1">
        <v>2100</v>
      </c>
      <c r="CR186" s="1" t="s">
        <v>204</v>
      </c>
      <c r="CT186" s="1">
        <v>71</v>
      </c>
    </row>
    <row r="187" spans="1:98" x14ac:dyDescent="0.25">
      <c r="A187" s="1" t="s">
        <v>509</v>
      </c>
      <c r="B187" s="1">
        <v>201601870</v>
      </c>
      <c r="C187" s="1" t="s">
        <v>287</v>
      </c>
      <c r="D187" s="1" t="s">
        <v>302</v>
      </c>
      <c r="E187" s="1">
        <v>4953560</v>
      </c>
      <c r="F187" s="1">
        <v>348.22985471999999</v>
      </c>
      <c r="G187" s="1" t="s">
        <v>29</v>
      </c>
      <c r="H187" s="1" t="s">
        <v>254</v>
      </c>
      <c r="I187" s="2">
        <v>42511.572916666664</v>
      </c>
      <c r="K187" s="1">
        <v>8.2439999999999998</v>
      </c>
      <c r="L187" s="1">
        <v>1226</v>
      </c>
      <c r="O187" s="1">
        <v>241</v>
      </c>
      <c r="P187" s="1">
        <v>212</v>
      </c>
      <c r="Q187" s="1">
        <v>147</v>
      </c>
      <c r="V187" s="1">
        <v>59700</v>
      </c>
      <c r="W187" s="1">
        <v>17700</v>
      </c>
      <c r="X187" s="1">
        <v>203000</v>
      </c>
      <c r="Y187" s="1">
        <v>7190</v>
      </c>
      <c r="Z187" s="1">
        <v>68.792000000000002</v>
      </c>
      <c r="AA187" s="1">
        <v>39.4</v>
      </c>
      <c r="AB187" s="1">
        <v>7.0119999999999996</v>
      </c>
      <c r="AD187" s="1" t="s">
        <v>123</v>
      </c>
      <c r="AE187" s="1">
        <v>3.855</v>
      </c>
      <c r="AF187" s="1">
        <v>183.79</v>
      </c>
      <c r="AG187" s="1" t="s">
        <v>46</v>
      </c>
      <c r="AH187" s="1" t="s">
        <v>17</v>
      </c>
      <c r="AI187" s="1" t="s">
        <v>23</v>
      </c>
      <c r="AJ187" s="1" t="s">
        <v>86</v>
      </c>
      <c r="AK187" s="1">
        <v>2.97</v>
      </c>
      <c r="AL187" s="1" t="s">
        <v>17</v>
      </c>
      <c r="AM187" s="1" t="s">
        <v>54</v>
      </c>
      <c r="AN187" s="1">
        <v>6.1529999999999996</v>
      </c>
      <c r="AO187" s="1" t="s">
        <v>14</v>
      </c>
      <c r="AP187" s="1">
        <v>1.0309999999999999</v>
      </c>
      <c r="AQ187" s="1" t="s">
        <v>42</v>
      </c>
      <c r="AR187" s="1">
        <v>2101.8000000000002</v>
      </c>
      <c r="AS187" s="1" t="s">
        <v>17</v>
      </c>
      <c r="AU187" s="1" t="s">
        <v>86</v>
      </c>
      <c r="AV187" s="1" t="s">
        <v>24</v>
      </c>
      <c r="AX187" s="1">
        <v>149000</v>
      </c>
      <c r="AY187" s="1">
        <v>42500</v>
      </c>
      <c r="AZ187" s="1">
        <v>198000</v>
      </c>
      <c r="BA187" s="1">
        <v>18500</v>
      </c>
      <c r="BB187" s="1">
        <v>58196</v>
      </c>
      <c r="BC187" s="1">
        <v>33100</v>
      </c>
      <c r="BD187" s="1">
        <v>1046.7</v>
      </c>
      <c r="BF187" s="1" t="s">
        <v>123</v>
      </c>
      <c r="BG187" s="1">
        <v>13.031000000000001</v>
      </c>
      <c r="BH187" s="1">
        <v>1334.7</v>
      </c>
      <c r="BI187" s="1">
        <v>3.6179999999999999</v>
      </c>
      <c r="BJ187" s="1" t="s">
        <v>42</v>
      </c>
      <c r="BK187" s="1">
        <v>25.056999999999999</v>
      </c>
      <c r="BL187" s="1" t="s">
        <v>86</v>
      </c>
      <c r="BM187" s="1">
        <v>31.745000000000001</v>
      </c>
      <c r="BN187" s="1">
        <v>37.832999999999998</v>
      </c>
      <c r="BO187" s="1" t="s">
        <v>54</v>
      </c>
      <c r="BP187" s="1">
        <v>1.0469999999999999</v>
      </c>
      <c r="BQ187" s="1">
        <v>26.684000000000001</v>
      </c>
      <c r="BR187" s="1">
        <v>5.1230000000000002</v>
      </c>
      <c r="BS187" s="1" t="s">
        <v>52</v>
      </c>
      <c r="BT187" s="1">
        <v>3154</v>
      </c>
      <c r="BU187" s="1">
        <v>0.53800000000000003</v>
      </c>
      <c r="BW187" s="1">
        <v>57.698999999999998</v>
      </c>
      <c r="BX187" s="1">
        <v>102.83</v>
      </c>
      <c r="BZ187" s="1">
        <v>790</v>
      </c>
      <c r="CC187" s="1" t="s">
        <v>18</v>
      </c>
      <c r="CD187" s="1">
        <v>258</v>
      </c>
      <c r="CE187" s="1">
        <v>3</v>
      </c>
      <c r="CH187" s="1">
        <v>0.46300000000000002</v>
      </c>
      <c r="CM187" s="1" t="s">
        <v>18</v>
      </c>
      <c r="CN187" s="1">
        <v>3184</v>
      </c>
      <c r="CO187" s="1" t="s">
        <v>285</v>
      </c>
      <c r="CQ187" s="1">
        <v>221.8</v>
      </c>
    </row>
    <row r="188" spans="1:98" x14ac:dyDescent="0.25">
      <c r="A188" s="1" t="s">
        <v>511</v>
      </c>
      <c r="B188" s="1">
        <v>201602109</v>
      </c>
      <c r="C188" s="1" t="s">
        <v>287</v>
      </c>
      <c r="D188" s="1" t="s">
        <v>303</v>
      </c>
      <c r="E188" s="1">
        <v>4953560</v>
      </c>
      <c r="F188" s="1">
        <v>348.22985471999999</v>
      </c>
      <c r="G188" s="1" t="s">
        <v>29</v>
      </c>
      <c r="H188" s="1" t="s">
        <v>254</v>
      </c>
      <c r="I188" s="2">
        <v>42521.614583333336</v>
      </c>
      <c r="K188" s="1">
        <v>8.3790000000000013</v>
      </c>
      <c r="L188" s="1">
        <v>2330</v>
      </c>
      <c r="O188" s="1">
        <v>441</v>
      </c>
      <c r="P188" s="1">
        <v>261</v>
      </c>
      <c r="Q188" s="1">
        <v>344</v>
      </c>
      <c r="V188" s="1">
        <v>77400</v>
      </c>
      <c r="W188" s="1">
        <v>39900</v>
      </c>
      <c r="X188" s="1">
        <v>419000</v>
      </c>
      <c r="Y188" s="1">
        <v>11300</v>
      </c>
      <c r="Z188" s="1" t="s">
        <v>24</v>
      </c>
      <c r="AA188" s="1" t="s">
        <v>111</v>
      </c>
      <c r="AB188" s="1" t="s">
        <v>14</v>
      </c>
      <c r="AD188" s="1" t="s">
        <v>123</v>
      </c>
      <c r="AE188" s="1">
        <v>3.5310000000000001</v>
      </c>
      <c r="AF188" s="1">
        <v>216.68</v>
      </c>
      <c r="AG188" s="1" t="s">
        <v>46</v>
      </c>
      <c r="AH188" s="1" t="s">
        <v>17</v>
      </c>
      <c r="AI188" s="1" t="s">
        <v>23</v>
      </c>
      <c r="AJ188" s="1" t="s">
        <v>86</v>
      </c>
      <c r="AK188" s="1">
        <v>4.0250000000000004</v>
      </c>
      <c r="AL188" s="1" t="s">
        <v>17</v>
      </c>
      <c r="AM188" s="1" t="s">
        <v>54</v>
      </c>
      <c r="AN188" s="1">
        <v>10.694000000000001</v>
      </c>
      <c r="AO188" s="1" t="s">
        <v>14</v>
      </c>
      <c r="AP188" s="1">
        <v>3.31</v>
      </c>
      <c r="AQ188" s="1" t="s">
        <v>42</v>
      </c>
      <c r="AR188" s="1">
        <v>3546.9</v>
      </c>
      <c r="AS188" s="1" t="s">
        <v>17</v>
      </c>
      <c r="AU188" s="1" t="s">
        <v>86</v>
      </c>
      <c r="AV188" s="1" t="s">
        <v>24</v>
      </c>
      <c r="AX188" s="1">
        <v>77200</v>
      </c>
      <c r="AY188" s="1">
        <v>41600</v>
      </c>
      <c r="AZ188" s="1">
        <v>413000</v>
      </c>
      <c r="BA188" s="1">
        <v>11800</v>
      </c>
      <c r="BB188" s="1">
        <v>550.28</v>
      </c>
      <c r="BC188" s="1">
        <v>274</v>
      </c>
      <c r="BD188" s="1">
        <v>10.888999999999999</v>
      </c>
      <c r="BF188" s="1" t="s">
        <v>123</v>
      </c>
      <c r="BG188" s="1">
        <v>3.6</v>
      </c>
      <c r="BH188" s="1">
        <v>216.98999999999998</v>
      </c>
      <c r="BI188" s="1" t="s">
        <v>46</v>
      </c>
      <c r="BJ188" s="1" t="s">
        <v>42</v>
      </c>
      <c r="BK188" s="1" t="s">
        <v>23</v>
      </c>
      <c r="BL188" s="1" t="s">
        <v>86</v>
      </c>
      <c r="BM188" s="1" t="s">
        <v>14</v>
      </c>
      <c r="BN188" s="1" t="s">
        <v>42</v>
      </c>
      <c r="BO188" s="1" t="s">
        <v>54</v>
      </c>
      <c r="BP188" s="1">
        <v>10.362</v>
      </c>
      <c r="BQ188" s="1" t="s">
        <v>14</v>
      </c>
      <c r="BR188" s="1">
        <v>3.0859999999999999</v>
      </c>
      <c r="BS188" s="1" t="s">
        <v>50</v>
      </c>
      <c r="BT188" s="1">
        <v>3520.7</v>
      </c>
      <c r="BU188" s="1" t="s">
        <v>42</v>
      </c>
      <c r="BW188" s="1" t="s">
        <v>86</v>
      </c>
      <c r="BX188" s="1" t="s">
        <v>51</v>
      </c>
      <c r="BZ188" s="1">
        <v>1528</v>
      </c>
      <c r="CC188" s="1">
        <v>7</v>
      </c>
      <c r="CD188" s="1">
        <v>304</v>
      </c>
      <c r="CE188" s="1">
        <v>2</v>
      </c>
      <c r="CH188" s="1" t="s">
        <v>194</v>
      </c>
      <c r="CM188" s="1" t="s">
        <v>18</v>
      </c>
      <c r="CN188" s="1">
        <v>32</v>
      </c>
      <c r="CO188" s="1" t="s">
        <v>285</v>
      </c>
      <c r="CQ188" s="1">
        <v>357.3</v>
      </c>
    </row>
    <row r="189" spans="1:98" x14ac:dyDescent="0.25">
      <c r="A189" s="1" t="s">
        <v>506</v>
      </c>
      <c r="B189" s="1">
        <v>201600800</v>
      </c>
      <c r="C189" s="1" t="s">
        <v>287</v>
      </c>
      <c r="D189" s="1" t="s">
        <v>291</v>
      </c>
      <c r="E189" s="1">
        <v>4953560</v>
      </c>
      <c r="F189" s="1">
        <v>348.22985471999999</v>
      </c>
      <c r="G189" s="1" t="s">
        <v>29</v>
      </c>
      <c r="H189" s="1" t="s">
        <v>254</v>
      </c>
      <c r="I189" s="2">
        <v>42438.402777777781</v>
      </c>
      <c r="K189" s="1">
        <v>8.1754999999999995</v>
      </c>
      <c r="L189" s="1">
        <v>2570</v>
      </c>
      <c r="O189" s="1">
        <v>789</v>
      </c>
      <c r="P189" s="1">
        <v>284</v>
      </c>
      <c r="Q189" s="1">
        <v>254</v>
      </c>
      <c r="V189" s="1">
        <v>134000</v>
      </c>
      <c r="W189" s="1">
        <v>84700</v>
      </c>
      <c r="X189" s="1">
        <v>370000</v>
      </c>
      <c r="Y189" s="1">
        <v>7470</v>
      </c>
      <c r="Z189" s="1">
        <v>12.154999999999999</v>
      </c>
      <c r="AA189" s="1" t="s">
        <v>111</v>
      </c>
      <c r="AB189" s="1">
        <v>9.9329999999999998</v>
      </c>
      <c r="AD189" s="1" t="s">
        <v>123</v>
      </c>
      <c r="AE189" s="1">
        <v>2.5030000000000001</v>
      </c>
      <c r="AF189" s="1">
        <v>125.73</v>
      </c>
      <c r="AG189" s="1" t="s">
        <v>46</v>
      </c>
      <c r="AH189" s="1" t="s">
        <v>17</v>
      </c>
      <c r="AI189" s="1" t="s">
        <v>23</v>
      </c>
      <c r="AJ189" s="1" t="s">
        <v>86</v>
      </c>
      <c r="AK189" s="1">
        <v>2.774</v>
      </c>
      <c r="AL189" s="1" t="s">
        <v>17</v>
      </c>
      <c r="AM189" s="1" t="s">
        <v>54</v>
      </c>
      <c r="AN189" s="1">
        <v>5.4470000000000001</v>
      </c>
      <c r="AO189" s="1" t="s">
        <v>14</v>
      </c>
      <c r="AP189" s="1">
        <v>3.464</v>
      </c>
      <c r="AQ189" s="1" t="s">
        <v>42</v>
      </c>
      <c r="AR189" s="1">
        <v>4355.3999999999996</v>
      </c>
      <c r="AS189" s="1" t="s">
        <v>17</v>
      </c>
      <c r="AU189" s="1" t="s">
        <v>86</v>
      </c>
      <c r="AV189" s="1" t="s">
        <v>24</v>
      </c>
      <c r="AX189" s="1">
        <v>123000</v>
      </c>
      <c r="AY189" s="1">
        <v>79700</v>
      </c>
      <c r="AZ189" s="1">
        <v>338000</v>
      </c>
      <c r="BA189" s="1">
        <v>7030</v>
      </c>
      <c r="BB189" s="1">
        <v>1459.3</v>
      </c>
      <c r="BC189" s="1">
        <v>682</v>
      </c>
      <c r="BD189" s="1">
        <v>28.257000000000001</v>
      </c>
      <c r="BF189" s="1" t="s">
        <v>123</v>
      </c>
      <c r="BG189" s="1">
        <v>2.0910000000000002</v>
      </c>
      <c r="BH189" s="1">
        <v>126.4</v>
      </c>
      <c r="BI189" s="1" t="s">
        <v>46</v>
      </c>
      <c r="BJ189" s="1" t="s">
        <v>17</v>
      </c>
      <c r="BK189" s="1">
        <v>5.3840000000000003</v>
      </c>
      <c r="BL189" s="1" t="s">
        <v>86</v>
      </c>
      <c r="BM189" s="1">
        <v>3.319</v>
      </c>
      <c r="BN189" s="1">
        <v>0.71499999999999997</v>
      </c>
      <c r="BO189" s="1" t="s">
        <v>54</v>
      </c>
      <c r="BP189" s="1">
        <v>4.3940000000000001</v>
      </c>
      <c r="BQ189" s="1" t="s">
        <v>14</v>
      </c>
      <c r="BR189" s="1">
        <v>2.5179999999999998</v>
      </c>
      <c r="BS189" s="1" t="s">
        <v>42</v>
      </c>
      <c r="BT189" s="1">
        <v>4493.2</v>
      </c>
      <c r="BU189" s="1" t="s">
        <v>17</v>
      </c>
      <c r="BW189" s="1" t="s">
        <v>86</v>
      </c>
      <c r="BX189" s="1" t="s">
        <v>24</v>
      </c>
      <c r="BZ189" s="1">
        <v>1940</v>
      </c>
      <c r="CC189" s="1" t="s">
        <v>18</v>
      </c>
      <c r="CD189" s="1">
        <v>346</v>
      </c>
      <c r="CE189" s="1">
        <v>4</v>
      </c>
      <c r="CH189" s="1" t="s">
        <v>194</v>
      </c>
      <c r="CM189" s="1" t="s">
        <v>18</v>
      </c>
      <c r="CN189" s="1">
        <v>82</v>
      </c>
      <c r="CO189" s="1" t="s">
        <v>285</v>
      </c>
    </row>
    <row r="190" spans="1:98" x14ac:dyDescent="0.25">
      <c r="A190" s="1" t="s">
        <v>510</v>
      </c>
      <c r="B190" s="1">
        <v>201600689</v>
      </c>
      <c r="C190" s="1" t="s">
        <v>287</v>
      </c>
      <c r="D190" s="1" t="s">
        <v>289</v>
      </c>
      <c r="E190" s="1">
        <v>4953560</v>
      </c>
      <c r="F190" s="1">
        <v>348.22985471999999</v>
      </c>
      <c r="G190" s="1" t="s">
        <v>29</v>
      </c>
      <c r="H190" s="1" t="s">
        <v>254</v>
      </c>
      <c r="I190" s="2">
        <v>42423.770833333336</v>
      </c>
      <c r="K190" s="1">
        <v>8.2889999999999997</v>
      </c>
      <c r="L190" s="1">
        <v>2020</v>
      </c>
      <c r="O190" s="1">
        <v>814</v>
      </c>
      <c r="P190" s="1">
        <v>271</v>
      </c>
      <c r="Q190" s="1">
        <v>126</v>
      </c>
      <c r="V190" s="1">
        <v>157000</v>
      </c>
      <c r="W190" s="1">
        <v>98900</v>
      </c>
      <c r="X190" s="1">
        <v>217000</v>
      </c>
      <c r="Y190" s="1">
        <v>6290</v>
      </c>
      <c r="Z190" s="1" t="s">
        <v>24</v>
      </c>
      <c r="AA190" s="1" t="s">
        <v>111</v>
      </c>
      <c r="AB190" s="1" t="s">
        <v>14</v>
      </c>
      <c r="AD190" s="1" t="s">
        <v>123</v>
      </c>
      <c r="AE190" s="1">
        <v>2.9020000000000001</v>
      </c>
      <c r="AF190" s="1">
        <v>106.28</v>
      </c>
      <c r="AG190" s="1" t="s">
        <v>46</v>
      </c>
      <c r="AH190" s="1" t="s">
        <v>17</v>
      </c>
      <c r="AI190" s="1" t="s">
        <v>23</v>
      </c>
      <c r="AJ190" s="1" t="s">
        <v>86</v>
      </c>
      <c r="AK190" s="1">
        <v>2.8839999999999999</v>
      </c>
      <c r="AL190" s="1" t="s">
        <v>17</v>
      </c>
      <c r="AM190" s="1" t="s">
        <v>54</v>
      </c>
      <c r="AN190" s="1">
        <v>3.5710000000000002</v>
      </c>
      <c r="AO190" s="1" t="s">
        <v>14</v>
      </c>
      <c r="AP190" s="1">
        <v>3.6019999999999999</v>
      </c>
      <c r="AQ190" s="1" t="s">
        <v>42</v>
      </c>
      <c r="AR190" s="1">
        <v>4272.8</v>
      </c>
      <c r="AS190" s="1" t="s">
        <v>17</v>
      </c>
      <c r="AU190" s="1" t="s">
        <v>86</v>
      </c>
      <c r="AV190" s="1" t="s">
        <v>24</v>
      </c>
      <c r="AX190" s="1">
        <v>162000</v>
      </c>
      <c r="AY190" s="1">
        <v>96700</v>
      </c>
      <c r="AZ190" s="1">
        <v>207000</v>
      </c>
      <c r="BA190" s="1">
        <v>6510</v>
      </c>
      <c r="BB190" s="1">
        <v>1823</v>
      </c>
      <c r="BC190" s="1">
        <v>843</v>
      </c>
      <c r="BD190" s="1">
        <v>198.57</v>
      </c>
      <c r="BF190" s="1" t="s">
        <v>123</v>
      </c>
      <c r="BG190" s="1">
        <v>3.4329999999999998</v>
      </c>
      <c r="BH190" s="1">
        <v>149.79000000000002</v>
      </c>
      <c r="BI190" s="1" t="s">
        <v>46</v>
      </c>
      <c r="BJ190" s="1" t="s">
        <v>17</v>
      </c>
      <c r="BK190" s="1">
        <v>3.6779999999999999</v>
      </c>
      <c r="BL190" s="1" t="s">
        <v>86</v>
      </c>
      <c r="BM190" s="1">
        <v>5.2770000000000001</v>
      </c>
      <c r="BN190" s="1">
        <v>3.6469999999999998</v>
      </c>
      <c r="BO190" s="1" t="s">
        <v>54</v>
      </c>
      <c r="BP190" s="1">
        <v>1.6879999999999999</v>
      </c>
      <c r="BQ190" s="1" t="s">
        <v>14</v>
      </c>
      <c r="BR190" s="1">
        <v>3.133</v>
      </c>
      <c r="BS190" s="1" t="s">
        <v>42</v>
      </c>
      <c r="BT190" s="1">
        <v>4575.8999999999996</v>
      </c>
      <c r="BU190" s="1" t="s">
        <v>17</v>
      </c>
      <c r="BW190" s="1" t="s">
        <v>86</v>
      </c>
      <c r="BX190" s="1" t="s">
        <v>24</v>
      </c>
      <c r="BZ190" s="1">
        <v>1648</v>
      </c>
      <c r="CC190" s="1" t="s">
        <v>18</v>
      </c>
      <c r="CD190" s="1">
        <v>330</v>
      </c>
      <c r="CE190" s="1">
        <v>4</v>
      </c>
      <c r="CH190" s="1">
        <v>0.247</v>
      </c>
      <c r="CM190" s="1" t="s">
        <v>18</v>
      </c>
      <c r="CN190" s="1" t="s">
        <v>97</v>
      </c>
      <c r="CO190" s="1" t="s">
        <v>285</v>
      </c>
      <c r="CQ190" s="1">
        <v>798.6</v>
      </c>
    </row>
    <row r="191" spans="1:98" x14ac:dyDescent="0.25">
      <c r="A191" s="1" t="s">
        <v>507</v>
      </c>
      <c r="B191" s="1">
        <v>201600829</v>
      </c>
      <c r="C191" s="1" t="s">
        <v>287</v>
      </c>
      <c r="D191" s="1" t="s">
        <v>292</v>
      </c>
      <c r="E191" s="1">
        <v>4953560</v>
      </c>
      <c r="F191" s="1">
        <v>348.22985471999999</v>
      </c>
      <c r="G191" s="1" t="s">
        <v>29</v>
      </c>
      <c r="H191" s="1" t="s">
        <v>254</v>
      </c>
      <c r="I191" s="2">
        <v>42444.430555555555</v>
      </c>
      <c r="K191" s="1">
        <v>8.1914999999999996</v>
      </c>
      <c r="L191" s="1">
        <v>3040</v>
      </c>
      <c r="O191" s="1">
        <v>822</v>
      </c>
      <c r="P191" s="1">
        <v>300</v>
      </c>
      <c r="Q191" s="1">
        <v>412</v>
      </c>
      <c r="V191" s="1">
        <v>139000</v>
      </c>
      <c r="W191" s="1">
        <v>78500</v>
      </c>
      <c r="X191" s="1">
        <v>512700.00000000006</v>
      </c>
      <c r="Y191" s="1">
        <v>8450</v>
      </c>
      <c r="Z191" s="1" t="s">
        <v>24</v>
      </c>
      <c r="AA191" s="1" t="s">
        <v>111</v>
      </c>
      <c r="AB191" s="1">
        <v>58.616</v>
      </c>
      <c r="AD191" s="1" t="s">
        <v>123</v>
      </c>
      <c r="AE191" s="1">
        <v>2.3839999999999999</v>
      </c>
      <c r="AF191" s="1">
        <v>127.45</v>
      </c>
      <c r="AG191" s="1" t="s">
        <v>46</v>
      </c>
      <c r="AH191" s="1" t="s">
        <v>17</v>
      </c>
      <c r="AI191" s="1" t="s">
        <v>23</v>
      </c>
      <c r="AJ191" s="1" t="s">
        <v>86</v>
      </c>
      <c r="AK191" s="1">
        <v>1.9450000000000001</v>
      </c>
      <c r="AL191" s="1" t="s">
        <v>17</v>
      </c>
      <c r="AM191" s="1" t="s">
        <v>54</v>
      </c>
      <c r="AN191" s="1">
        <v>5.8730000000000002</v>
      </c>
      <c r="AO191" s="1" t="s">
        <v>14</v>
      </c>
      <c r="AP191" s="1" t="s">
        <v>46</v>
      </c>
      <c r="AQ191" s="1" t="s">
        <v>42</v>
      </c>
      <c r="AR191" s="1">
        <v>5642.6</v>
      </c>
      <c r="AS191" s="1" t="s">
        <v>17</v>
      </c>
      <c r="AU191" s="1" t="s">
        <v>86</v>
      </c>
      <c r="AV191" s="1" t="s">
        <v>24</v>
      </c>
      <c r="AX191" s="1">
        <v>139000</v>
      </c>
      <c r="AY191" s="1">
        <v>79600</v>
      </c>
      <c r="AZ191" s="1">
        <v>463000</v>
      </c>
      <c r="BA191" s="1">
        <v>8530</v>
      </c>
      <c r="BB191" s="1">
        <v>77.257000000000005</v>
      </c>
      <c r="BC191" s="1">
        <v>50.8</v>
      </c>
      <c r="BD191" s="1">
        <v>62.737000000000002</v>
      </c>
      <c r="BF191" s="1" t="s">
        <v>123</v>
      </c>
      <c r="BG191" s="1">
        <v>2.2240000000000002</v>
      </c>
      <c r="BH191" s="1">
        <v>123.92999999999999</v>
      </c>
      <c r="BI191" s="1" t="s">
        <v>46</v>
      </c>
      <c r="BJ191" s="1" t="s">
        <v>17</v>
      </c>
      <c r="BK191" s="1">
        <v>4.1189999999999998</v>
      </c>
      <c r="BL191" s="1" t="s">
        <v>86</v>
      </c>
      <c r="BM191" s="1">
        <v>2.8460000000000001</v>
      </c>
      <c r="BN191" s="1" t="s">
        <v>17</v>
      </c>
      <c r="BO191" s="1" t="s">
        <v>54</v>
      </c>
      <c r="BP191" s="1">
        <v>5.99</v>
      </c>
      <c r="BQ191" s="1" t="s">
        <v>14</v>
      </c>
      <c r="BR191" s="1">
        <v>1.202</v>
      </c>
      <c r="BS191" s="1" t="s">
        <v>42</v>
      </c>
      <c r="BT191" s="1">
        <v>5652.2</v>
      </c>
      <c r="BU191" s="1" t="s">
        <v>17</v>
      </c>
      <c r="BW191" s="1" t="s">
        <v>86</v>
      </c>
      <c r="BX191" s="1" t="s">
        <v>24</v>
      </c>
      <c r="BZ191" s="1">
        <v>2232</v>
      </c>
      <c r="CC191" s="1" t="s">
        <v>18</v>
      </c>
      <c r="CD191" s="1">
        <v>366</v>
      </c>
      <c r="CE191" s="1">
        <v>4</v>
      </c>
      <c r="CH191" s="1">
        <v>1.72E-2</v>
      </c>
      <c r="CM191" s="1" t="s">
        <v>18</v>
      </c>
      <c r="CN191" s="1">
        <v>10.8</v>
      </c>
      <c r="CO191" s="1" t="s">
        <v>285</v>
      </c>
      <c r="CQ191" s="1">
        <v>669.8</v>
      </c>
    </row>
    <row r="192" spans="1:98" x14ac:dyDescent="0.25">
      <c r="A192" s="1" t="s">
        <v>508</v>
      </c>
      <c r="B192" s="1">
        <v>201600730</v>
      </c>
      <c r="C192" s="1" t="s">
        <v>287</v>
      </c>
      <c r="D192" s="1" t="s">
        <v>290</v>
      </c>
      <c r="E192" s="1">
        <v>4953560</v>
      </c>
      <c r="F192" s="1">
        <v>348.22985471999999</v>
      </c>
      <c r="G192" s="1" t="s">
        <v>29</v>
      </c>
      <c r="H192" s="1" t="s">
        <v>254</v>
      </c>
      <c r="I192" s="2">
        <v>42429.736111111109</v>
      </c>
      <c r="K192" s="1">
        <v>8.1980000000000004</v>
      </c>
      <c r="L192" s="1">
        <v>2690</v>
      </c>
      <c r="O192" s="1">
        <v>960</v>
      </c>
      <c r="P192" s="1">
        <v>285</v>
      </c>
      <c r="Q192" s="1">
        <v>248</v>
      </c>
      <c r="V192" s="1">
        <v>164000</v>
      </c>
      <c r="W192" s="1">
        <v>116000</v>
      </c>
      <c r="X192" s="1">
        <v>366000</v>
      </c>
      <c r="Y192" s="1">
        <v>8740</v>
      </c>
      <c r="Z192" s="1" t="s">
        <v>24</v>
      </c>
      <c r="AA192" s="1" t="s">
        <v>111</v>
      </c>
      <c r="AB192" s="1">
        <v>6.3289999999999997</v>
      </c>
      <c r="AD192" s="1" t="s">
        <v>123</v>
      </c>
      <c r="AE192" s="1">
        <v>3.0819999999999999</v>
      </c>
      <c r="AF192" s="1">
        <v>242.06</v>
      </c>
      <c r="AG192" s="1" t="s">
        <v>46</v>
      </c>
      <c r="AH192" s="1" t="s">
        <v>17</v>
      </c>
      <c r="AI192" s="1" t="s">
        <v>23</v>
      </c>
      <c r="AJ192" s="1" t="s">
        <v>86</v>
      </c>
      <c r="AK192" s="1">
        <v>3.89</v>
      </c>
      <c r="AL192" s="1" t="s">
        <v>17</v>
      </c>
      <c r="AM192" s="1" t="s">
        <v>54</v>
      </c>
      <c r="AN192" s="1">
        <v>4.7560000000000002</v>
      </c>
      <c r="AO192" s="1" t="s">
        <v>14</v>
      </c>
      <c r="AP192" s="1">
        <v>4.0789999999999997</v>
      </c>
      <c r="AQ192" s="1" t="s">
        <v>42</v>
      </c>
      <c r="AR192" s="1">
        <v>4773.8999999999996</v>
      </c>
      <c r="AS192" s="1" t="s">
        <v>17</v>
      </c>
      <c r="AU192" s="1" t="s">
        <v>86</v>
      </c>
      <c r="AV192" s="1" t="s">
        <v>24</v>
      </c>
      <c r="AX192" s="1">
        <v>152000</v>
      </c>
      <c r="AY192" s="1">
        <v>105000</v>
      </c>
      <c r="AZ192" s="1">
        <v>335000</v>
      </c>
      <c r="BA192" s="1">
        <v>8660</v>
      </c>
      <c r="BB192" s="1">
        <v>1077.9000000000001</v>
      </c>
      <c r="BC192" s="1">
        <v>561</v>
      </c>
      <c r="BD192" s="1">
        <v>34.15</v>
      </c>
      <c r="BF192" s="1" t="s">
        <v>123</v>
      </c>
      <c r="BG192" s="1">
        <v>3.0550000000000002</v>
      </c>
      <c r="BH192" s="1">
        <v>173.33</v>
      </c>
      <c r="BI192" s="1" t="s">
        <v>46</v>
      </c>
      <c r="BJ192" s="1" t="s">
        <v>17</v>
      </c>
      <c r="BK192" s="1">
        <v>4.3339999999999996</v>
      </c>
      <c r="BL192" s="1" t="s">
        <v>86</v>
      </c>
      <c r="BM192" s="1">
        <v>4.0220000000000002</v>
      </c>
      <c r="BN192" s="1">
        <v>1.022</v>
      </c>
      <c r="BO192" s="1" t="s">
        <v>54</v>
      </c>
      <c r="BP192" s="1">
        <v>3.7850000000000001</v>
      </c>
      <c r="BQ192" s="1" t="s">
        <v>14</v>
      </c>
      <c r="BR192" s="1">
        <v>3.4529999999999998</v>
      </c>
      <c r="BS192" s="1" t="s">
        <v>42</v>
      </c>
      <c r="BT192" s="1">
        <v>4550.8</v>
      </c>
      <c r="BU192" s="1" t="s">
        <v>17</v>
      </c>
      <c r="BW192" s="1" t="s">
        <v>86</v>
      </c>
      <c r="BX192" s="1" t="s">
        <v>24</v>
      </c>
      <c r="BZ192" s="1">
        <v>2146</v>
      </c>
      <c r="CC192" s="1" t="s">
        <v>18</v>
      </c>
      <c r="CD192" s="1">
        <v>348</v>
      </c>
      <c r="CE192" s="1">
        <v>4</v>
      </c>
      <c r="CH192" s="1">
        <v>7.3899999999999993E-2</v>
      </c>
      <c r="CM192" s="1" t="s">
        <v>18</v>
      </c>
      <c r="CN192" s="1">
        <v>22.8</v>
      </c>
      <c r="CO192" s="1" t="s">
        <v>285</v>
      </c>
      <c r="CQ192" s="1">
        <v>886.5</v>
      </c>
    </row>
    <row r="193" spans="1:95" x14ac:dyDescent="0.25">
      <c r="A193" s="1" t="s">
        <v>409</v>
      </c>
      <c r="B193" s="1">
        <v>201602158</v>
      </c>
      <c r="C193" s="1" t="s">
        <v>287</v>
      </c>
      <c r="D193" s="1" t="s">
        <v>304</v>
      </c>
      <c r="E193" s="1">
        <v>4953250</v>
      </c>
      <c r="F193" s="1">
        <v>377.05320576000003</v>
      </c>
      <c r="G193" s="1" t="s">
        <v>21</v>
      </c>
      <c r="H193" s="1" t="s">
        <v>254</v>
      </c>
      <c r="I193" s="2">
        <v>42526.350694444445</v>
      </c>
      <c r="K193" s="1">
        <v>7.2844999999999995</v>
      </c>
      <c r="L193" s="1">
        <v>258</v>
      </c>
      <c r="O193" s="1">
        <v>45</v>
      </c>
      <c r="P193" s="1">
        <v>72</v>
      </c>
      <c r="Q193" s="1">
        <v>3.74</v>
      </c>
      <c r="V193" s="1">
        <v>30900</v>
      </c>
      <c r="W193" s="1">
        <v>5240</v>
      </c>
      <c r="X193" s="1">
        <v>12200</v>
      </c>
      <c r="Y193" s="1">
        <v>1680</v>
      </c>
      <c r="Z193" s="1">
        <v>62.87</v>
      </c>
      <c r="AA193" s="1">
        <v>60.1</v>
      </c>
      <c r="AB193" s="1" t="s">
        <v>14</v>
      </c>
      <c r="AD193" s="1" t="s">
        <v>123</v>
      </c>
      <c r="AE193" s="1" t="s">
        <v>46</v>
      </c>
      <c r="AF193" s="1" t="s">
        <v>85</v>
      </c>
      <c r="AG193" s="1" t="s">
        <v>46</v>
      </c>
      <c r="AH193" s="1" t="s">
        <v>17</v>
      </c>
      <c r="AI193" s="1" t="s">
        <v>23</v>
      </c>
      <c r="AJ193" s="1" t="s">
        <v>86</v>
      </c>
      <c r="AK193" s="1">
        <v>1.3240000000000001</v>
      </c>
      <c r="AL193" s="1">
        <v>0.38800000000000001</v>
      </c>
      <c r="AM193" s="1" t="s">
        <v>54</v>
      </c>
      <c r="AN193" s="1" t="s">
        <v>46</v>
      </c>
      <c r="AO193" s="1" t="s">
        <v>14</v>
      </c>
      <c r="AP193" s="1" t="s">
        <v>46</v>
      </c>
      <c r="AQ193" s="1" t="s">
        <v>42</v>
      </c>
      <c r="AR193" s="1">
        <v>300.74</v>
      </c>
      <c r="AS193" s="1" t="s">
        <v>17</v>
      </c>
      <c r="AU193" s="1" t="s">
        <v>86</v>
      </c>
      <c r="AV193" s="1" t="s">
        <v>24</v>
      </c>
      <c r="AX193" s="1">
        <v>40000</v>
      </c>
      <c r="AY193" s="1">
        <v>7100</v>
      </c>
      <c r="AZ193" s="1">
        <v>11500</v>
      </c>
      <c r="BA193" s="1">
        <v>3040</v>
      </c>
      <c r="BB193" s="1">
        <v>6370</v>
      </c>
      <c r="BC193" s="1">
        <v>8250</v>
      </c>
      <c r="BD193" s="1">
        <v>635.4</v>
      </c>
      <c r="BF193" s="1" t="s">
        <v>123</v>
      </c>
      <c r="BG193" s="1">
        <v>3.9670000000000001</v>
      </c>
      <c r="BH193" s="1">
        <v>212.94</v>
      </c>
      <c r="BI193" s="1" t="s">
        <v>46</v>
      </c>
      <c r="BJ193" s="1">
        <v>0.47299999999999998</v>
      </c>
      <c r="BK193" s="1">
        <v>4.0389999999999997</v>
      </c>
      <c r="BL193" s="1" t="s">
        <v>86</v>
      </c>
      <c r="BM193" s="1">
        <v>22.119</v>
      </c>
      <c r="BN193" s="1">
        <v>47.606000000000002</v>
      </c>
      <c r="BO193" s="1" t="s">
        <v>54</v>
      </c>
      <c r="BP193" s="1">
        <v>1.024</v>
      </c>
      <c r="BQ193" s="1">
        <v>5.77</v>
      </c>
      <c r="BR193" s="1" t="s">
        <v>50</v>
      </c>
      <c r="BS193" s="1" t="s">
        <v>305</v>
      </c>
      <c r="BT193" s="1">
        <v>342.56</v>
      </c>
      <c r="BU193" s="1" t="s">
        <v>52</v>
      </c>
      <c r="BW193" s="1" t="s">
        <v>86</v>
      </c>
      <c r="BX193" s="1">
        <v>131.84</v>
      </c>
      <c r="BZ193" s="1">
        <v>166</v>
      </c>
      <c r="CC193" s="1" t="s">
        <v>18</v>
      </c>
      <c r="CD193" s="1">
        <v>88</v>
      </c>
      <c r="CE193" s="1">
        <v>43</v>
      </c>
      <c r="CH193" s="1">
        <v>0.159</v>
      </c>
      <c r="CM193" s="1" t="s">
        <v>18</v>
      </c>
      <c r="CN193" s="1">
        <v>410</v>
      </c>
      <c r="CO193" s="1" t="s">
        <v>285</v>
      </c>
      <c r="CQ193" s="1">
        <v>98.7</v>
      </c>
    </row>
    <row r="194" spans="1:95" x14ac:dyDescent="0.25">
      <c r="A194" s="1" t="s">
        <v>416</v>
      </c>
      <c r="B194" s="1">
        <v>201602559</v>
      </c>
      <c r="C194" s="1" t="s">
        <v>287</v>
      </c>
      <c r="D194" s="1" t="s">
        <v>308</v>
      </c>
      <c r="E194" s="1">
        <v>4953250</v>
      </c>
      <c r="F194" s="1">
        <v>377.05320576000003</v>
      </c>
      <c r="G194" s="1" t="s">
        <v>21</v>
      </c>
      <c r="H194" s="1" t="s">
        <v>254</v>
      </c>
      <c r="I194" s="2">
        <v>42546.541666666664</v>
      </c>
      <c r="K194" s="1">
        <v>7.3605</v>
      </c>
      <c r="L194" s="1">
        <v>264</v>
      </c>
      <c r="O194" s="1">
        <v>48.1</v>
      </c>
      <c r="P194" s="1">
        <v>75</v>
      </c>
      <c r="Q194" s="1">
        <v>4.24</v>
      </c>
      <c r="V194" s="1">
        <v>33400</v>
      </c>
      <c r="W194" s="1">
        <v>5450</v>
      </c>
      <c r="X194" s="1">
        <v>13300</v>
      </c>
      <c r="Y194" s="1">
        <v>1620</v>
      </c>
      <c r="Z194" s="1">
        <v>15.016999999999999</v>
      </c>
      <c r="AA194" s="1" t="s">
        <v>111</v>
      </c>
      <c r="AB194" s="1" t="s">
        <v>14</v>
      </c>
      <c r="AD194" s="1" t="s">
        <v>123</v>
      </c>
      <c r="AE194" s="1" t="s">
        <v>46</v>
      </c>
      <c r="AF194" s="1" t="s">
        <v>85</v>
      </c>
      <c r="AG194" s="1" t="s">
        <v>46</v>
      </c>
      <c r="AH194" s="1" t="s">
        <v>17</v>
      </c>
      <c r="AI194" s="1" t="s">
        <v>23</v>
      </c>
      <c r="AJ194" s="1" t="s">
        <v>86</v>
      </c>
      <c r="AK194" s="1" t="s">
        <v>46</v>
      </c>
      <c r="AL194" s="1" t="s">
        <v>17</v>
      </c>
      <c r="AM194" s="1" t="s">
        <v>54</v>
      </c>
      <c r="AN194" s="1" t="s">
        <v>46</v>
      </c>
      <c r="AO194" s="1" t="s">
        <v>14</v>
      </c>
      <c r="AP194" s="1" t="s">
        <v>46</v>
      </c>
      <c r="AQ194" s="1" t="s">
        <v>42</v>
      </c>
      <c r="AR194" s="1">
        <v>303.38</v>
      </c>
      <c r="AS194" s="1" t="s">
        <v>17</v>
      </c>
      <c r="AU194" s="1" t="s">
        <v>86</v>
      </c>
      <c r="AV194" s="1" t="s">
        <v>24</v>
      </c>
      <c r="AX194" s="1">
        <v>36100</v>
      </c>
      <c r="AY194" s="1">
        <v>6110</v>
      </c>
      <c r="AZ194" s="1">
        <v>13100</v>
      </c>
      <c r="BA194" s="1">
        <v>2280</v>
      </c>
      <c r="BB194" s="1">
        <v>2324.6999999999998</v>
      </c>
      <c r="BC194" s="1">
        <v>2560</v>
      </c>
      <c r="BD194" s="1">
        <v>154.21</v>
      </c>
      <c r="BF194" s="1" t="s">
        <v>123</v>
      </c>
      <c r="BG194" s="1">
        <v>1.675</v>
      </c>
      <c r="BH194" s="1">
        <v>149.69999999999999</v>
      </c>
      <c r="BI194" s="1" t="s">
        <v>46</v>
      </c>
      <c r="BJ194" s="1">
        <v>0.124</v>
      </c>
      <c r="BK194" s="1" t="s">
        <v>23</v>
      </c>
      <c r="BL194" s="1" t="s">
        <v>86</v>
      </c>
      <c r="BM194" s="1">
        <v>5.3109999999999999</v>
      </c>
      <c r="BN194" s="1">
        <v>7.6660000000000004</v>
      </c>
      <c r="BO194" s="1" t="s">
        <v>54</v>
      </c>
      <c r="BP194" s="1">
        <v>1.0629999999999999</v>
      </c>
      <c r="BQ194" s="1" t="s">
        <v>14</v>
      </c>
      <c r="BR194" s="1" t="s">
        <v>46</v>
      </c>
      <c r="BS194" s="1" t="s">
        <v>42</v>
      </c>
      <c r="BT194" s="1">
        <v>299.74</v>
      </c>
      <c r="BU194" s="1" t="s">
        <v>17</v>
      </c>
      <c r="BW194" s="1" t="s">
        <v>86</v>
      </c>
      <c r="BX194" s="1">
        <v>27.512</v>
      </c>
      <c r="BZ194" s="1">
        <v>170</v>
      </c>
      <c r="CC194" s="1" t="s">
        <v>18</v>
      </c>
      <c r="CD194" s="1">
        <v>91</v>
      </c>
      <c r="CE194" s="1">
        <v>28</v>
      </c>
      <c r="CH194" s="1">
        <v>0.128</v>
      </c>
      <c r="CM194" s="1" t="s">
        <v>18</v>
      </c>
      <c r="CN194" s="1">
        <v>302</v>
      </c>
      <c r="CO194" s="1" t="s">
        <v>285</v>
      </c>
      <c r="CQ194" s="1">
        <v>105.8</v>
      </c>
    </row>
    <row r="195" spans="1:95" x14ac:dyDescent="0.25">
      <c r="A195" s="1" t="s">
        <v>405</v>
      </c>
      <c r="B195" s="1">
        <v>201602393</v>
      </c>
      <c r="C195" s="1" t="s">
        <v>287</v>
      </c>
      <c r="D195" s="1" t="s">
        <v>306</v>
      </c>
      <c r="E195" s="1">
        <v>4953250</v>
      </c>
      <c r="F195" s="1">
        <v>377.05320576000003</v>
      </c>
      <c r="G195" s="1" t="s">
        <v>21</v>
      </c>
      <c r="H195" s="1" t="s">
        <v>254</v>
      </c>
      <c r="I195" s="2">
        <v>42534.4375</v>
      </c>
      <c r="K195" s="1">
        <v>7.2095000000000002</v>
      </c>
      <c r="L195" s="1">
        <v>278</v>
      </c>
      <c r="O195" s="1">
        <v>48.8</v>
      </c>
      <c r="P195" s="1">
        <v>72</v>
      </c>
      <c r="Q195" s="1">
        <v>4.1500000000000004</v>
      </c>
      <c r="V195" s="1">
        <v>33300</v>
      </c>
      <c r="W195" s="1">
        <v>5330</v>
      </c>
      <c r="X195" s="1">
        <v>13000</v>
      </c>
      <c r="Y195" s="1">
        <v>1800</v>
      </c>
      <c r="Z195" s="1">
        <v>68.430000000000007</v>
      </c>
      <c r="AA195" s="1">
        <v>84.1</v>
      </c>
      <c r="AB195" s="1">
        <v>6.798</v>
      </c>
      <c r="AD195" s="1" t="s">
        <v>123</v>
      </c>
      <c r="AE195" s="1" t="s">
        <v>46</v>
      </c>
      <c r="AF195" s="1" t="s">
        <v>85</v>
      </c>
      <c r="AG195" s="1" t="s">
        <v>46</v>
      </c>
      <c r="AH195" s="1" t="s">
        <v>17</v>
      </c>
      <c r="AI195" s="1" t="s">
        <v>23</v>
      </c>
      <c r="AJ195" s="1" t="s">
        <v>86</v>
      </c>
      <c r="AK195" s="1">
        <v>1.1499999999999999</v>
      </c>
      <c r="AL195" s="1">
        <v>0.58199999999999996</v>
      </c>
      <c r="AM195" s="1" t="s">
        <v>54</v>
      </c>
      <c r="AN195" s="1">
        <v>1.026</v>
      </c>
      <c r="AO195" s="1" t="s">
        <v>14</v>
      </c>
      <c r="AP195" s="1" t="s">
        <v>46</v>
      </c>
      <c r="AQ195" s="1" t="s">
        <v>42</v>
      </c>
      <c r="AR195" s="1">
        <v>305.52999999999997</v>
      </c>
      <c r="AS195" s="1">
        <v>0.157</v>
      </c>
      <c r="AU195" s="1" t="s">
        <v>86</v>
      </c>
      <c r="AV195" s="1" t="s">
        <v>24</v>
      </c>
      <c r="AX195" s="1">
        <v>39100</v>
      </c>
      <c r="AY195" s="1">
        <v>7000</v>
      </c>
      <c r="AZ195" s="1">
        <v>13000</v>
      </c>
      <c r="BA195" s="1">
        <v>3570</v>
      </c>
      <c r="BB195" s="1">
        <v>3712.7</v>
      </c>
      <c r="BC195" s="1">
        <v>5320</v>
      </c>
      <c r="BD195" s="1">
        <v>230.74</v>
      </c>
      <c r="BF195" s="1" t="s">
        <v>123</v>
      </c>
      <c r="BG195" s="1">
        <v>2.0510000000000002</v>
      </c>
      <c r="BH195" s="1">
        <v>152.06</v>
      </c>
      <c r="BI195" s="1" t="s">
        <v>46</v>
      </c>
      <c r="BJ195" s="1">
        <v>0.17699999999999999</v>
      </c>
      <c r="BK195" s="1">
        <v>2.4430000000000001</v>
      </c>
      <c r="BL195" s="1" t="s">
        <v>86</v>
      </c>
      <c r="BM195" s="1">
        <v>10.023</v>
      </c>
      <c r="BN195" s="1">
        <v>15.757999999999999</v>
      </c>
      <c r="BO195" s="1" t="s">
        <v>54</v>
      </c>
      <c r="BP195" s="1" t="s">
        <v>46</v>
      </c>
      <c r="BQ195" s="1" t="s">
        <v>14</v>
      </c>
      <c r="BR195" s="1" t="s">
        <v>46</v>
      </c>
      <c r="BS195" s="1" t="s">
        <v>42</v>
      </c>
      <c r="BT195" s="1">
        <v>346.65</v>
      </c>
      <c r="BU195" s="1">
        <v>0.155</v>
      </c>
      <c r="BW195" s="1" t="s">
        <v>86</v>
      </c>
      <c r="BX195" s="1">
        <v>50.482999999999997</v>
      </c>
      <c r="BZ195" s="1">
        <v>166</v>
      </c>
      <c r="CC195" s="1" t="s">
        <v>18</v>
      </c>
      <c r="CD195" s="1">
        <v>88</v>
      </c>
      <c r="CE195" s="1">
        <v>37</v>
      </c>
      <c r="CH195" s="1">
        <v>0.13900000000000001</v>
      </c>
      <c r="CM195" s="1" t="s">
        <v>18</v>
      </c>
      <c r="CN195" s="1">
        <v>262</v>
      </c>
      <c r="CO195" s="1" t="s">
        <v>285</v>
      </c>
      <c r="CQ195" s="1">
        <v>105</v>
      </c>
    </row>
    <row r="196" spans="1:95" x14ac:dyDescent="0.25">
      <c r="A196" s="1" t="s">
        <v>417</v>
      </c>
      <c r="B196" s="1">
        <v>201602468</v>
      </c>
      <c r="C196" s="1" t="s">
        <v>287</v>
      </c>
      <c r="D196" s="1" t="s">
        <v>307</v>
      </c>
      <c r="E196" s="1">
        <v>4953250</v>
      </c>
      <c r="F196" s="1">
        <v>377.05320576000003</v>
      </c>
      <c r="G196" s="1" t="s">
        <v>21</v>
      </c>
      <c r="H196" s="1" t="s">
        <v>254</v>
      </c>
      <c r="I196" s="2">
        <v>42539.572916666664</v>
      </c>
      <c r="K196" s="1">
        <v>7.3760000000000003</v>
      </c>
      <c r="L196" s="1">
        <v>257</v>
      </c>
      <c r="O196" s="1">
        <v>49.1</v>
      </c>
      <c r="P196" s="1">
        <v>73</v>
      </c>
      <c r="Q196" s="1">
        <v>4.08</v>
      </c>
      <c r="V196" s="1">
        <v>32100</v>
      </c>
      <c r="W196" s="1">
        <v>5220</v>
      </c>
      <c r="X196" s="1">
        <v>12500</v>
      </c>
      <c r="Y196" s="1">
        <v>1630</v>
      </c>
      <c r="Z196" s="1">
        <v>41.012</v>
      </c>
      <c r="AA196" s="1">
        <v>39.200000000000003</v>
      </c>
      <c r="AB196" s="1" t="s">
        <v>14</v>
      </c>
      <c r="AD196" s="1" t="s">
        <v>123</v>
      </c>
      <c r="AE196" s="1" t="s">
        <v>46</v>
      </c>
      <c r="AF196" s="1" t="s">
        <v>85</v>
      </c>
      <c r="AG196" s="1" t="s">
        <v>46</v>
      </c>
      <c r="AH196" s="1" t="s">
        <v>17</v>
      </c>
      <c r="AI196" s="1" t="s">
        <v>23</v>
      </c>
      <c r="AJ196" s="1" t="s">
        <v>86</v>
      </c>
      <c r="AK196" s="1" t="s">
        <v>46</v>
      </c>
      <c r="AL196" s="1">
        <v>0.28799999999999998</v>
      </c>
      <c r="AM196" s="1" t="s">
        <v>54</v>
      </c>
      <c r="AN196" s="1" t="s">
        <v>46</v>
      </c>
      <c r="AO196" s="1" t="s">
        <v>14</v>
      </c>
      <c r="AP196" s="1" t="s">
        <v>46</v>
      </c>
      <c r="AQ196" s="1" t="s">
        <v>42</v>
      </c>
      <c r="AR196" s="1">
        <v>301.8</v>
      </c>
      <c r="AS196" s="1" t="s">
        <v>17</v>
      </c>
      <c r="AU196" s="1" t="s">
        <v>86</v>
      </c>
      <c r="AV196" s="1" t="s">
        <v>24</v>
      </c>
      <c r="AX196" s="1">
        <v>37400</v>
      </c>
      <c r="AY196" s="1">
        <v>6390</v>
      </c>
      <c r="AZ196" s="1">
        <v>12800</v>
      </c>
      <c r="BA196" s="1">
        <v>2400</v>
      </c>
      <c r="BB196" s="1">
        <v>3463.6</v>
      </c>
      <c r="BC196" s="1">
        <v>3950</v>
      </c>
      <c r="BD196" s="1">
        <v>190.23</v>
      </c>
      <c r="BF196" s="1" t="s">
        <v>123</v>
      </c>
      <c r="BG196" s="1">
        <v>1.92</v>
      </c>
      <c r="BH196" s="1">
        <v>165.5</v>
      </c>
      <c r="BI196" s="1" t="s">
        <v>46</v>
      </c>
      <c r="BJ196" s="1">
        <v>0.155</v>
      </c>
      <c r="BK196" s="1">
        <v>2.734</v>
      </c>
      <c r="BL196" s="1" t="s">
        <v>86</v>
      </c>
      <c r="BM196" s="1">
        <v>6.65</v>
      </c>
      <c r="BN196" s="1">
        <v>10.983000000000001</v>
      </c>
      <c r="BO196" s="1" t="s">
        <v>54</v>
      </c>
      <c r="BP196" s="1">
        <v>1.0229999999999999</v>
      </c>
      <c r="BQ196" s="1" t="s">
        <v>14</v>
      </c>
      <c r="BR196" s="1" t="s">
        <v>46</v>
      </c>
      <c r="BS196" s="1" t="s">
        <v>42</v>
      </c>
      <c r="BT196" s="1">
        <v>268.52999999999997</v>
      </c>
      <c r="BU196" s="1">
        <v>0.14000000000000001</v>
      </c>
      <c r="BW196" s="1" t="s">
        <v>86</v>
      </c>
      <c r="BX196" s="1">
        <v>35.963000000000001</v>
      </c>
      <c r="BZ196" s="1">
        <v>174</v>
      </c>
      <c r="CC196" s="1" t="s">
        <v>18</v>
      </c>
      <c r="CD196" s="1">
        <v>89</v>
      </c>
      <c r="CE196" s="1">
        <v>25</v>
      </c>
      <c r="CH196" s="1">
        <v>0.14499999999999999</v>
      </c>
      <c r="CM196" s="1" t="s">
        <v>18</v>
      </c>
      <c r="CN196" s="1">
        <v>458.7</v>
      </c>
      <c r="CO196" s="1" t="s">
        <v>285</v>
      </c>
      <c r="CQ196" s="1">
        <v>101.6</v>
      </c>
    </row>
    <row r="197" spans="1:95" x14ac:dyDescent="0.25">
      <c r="A197" s="1" t="s">
        <v>419</v>
      </c>
      <c r="B197" s="1">
        <v>201602560</v>
      </c>
      <c r="C197" s="1" t="s">
        <v>287</v>
      </c>
      <c r="D197" s="1" t="s">
        <v>308</v>
      </c>
      <c r="E197" s="1">
        <v>4953250</v>
      </c>
      <c r="F197" s="1">
        <v>377.05320576000003</v>
      </c>
      <c r="G197" s="1" t="s">
        <v>21</v>
      </c>
      <c r="H197" s="1" t="s">
        <v>254</v>
      </c>
      <c r="I197" s="2">
        <v>42546.545138888891</v>
      </c>
      <c r="K197" s="1">
        <v>7.3979999999999997</v>
      </c>
      <c r="L197" s="1">
        <v>262</v>
      </c>
      <c r="O197" s="1">
        <v>49.5</v>
      </c>
      <c r="P197" s="1">
        <v>76</v>
      </c>
      <c r="Q197" s="1">
        <v>4.34</v>
      </c>
      <c r="V197" s="1">
        <v>33200</v>
      </c>
      <c r="W197" s="1">
        <v>5410</v>
      </c>
      <c r="X197" s="1">
        <v>13200</v>
      </c>
      <c r="Y197" s="1">
        <v>1590</v>
      </c>
      <c r="Z197" s="1">
        <v>14.680999999999999</v>
      </c>
      <c r="AA197" s="1" t="s">
        <v>111</v>
      </c>
      <c r="AB197" s="1" t="s">
        <v>14</v>
      </c>
      <c r="AD197" s="1" t="s">
        <v>123</v>
      </c>
      <c r="AE197" s="1" t="s">
        <v>46</v>
      </c>
      <c r="AF197" s="1" t="s">
        <v>85</v>
      </c>
      <c r="AG197" s="1" t="s">
        <v>46</v>
      </c>
      <c r="AH197" s="1" t="s">
        <v>17</v>
      </c>
      <c r="AI197" s="1" t="s">
        <v>23</v>
      </c>
      <c r="AJ197" s="1" t="s">
        <v>86</v>
      </c>
      <c r="AK197" s="1" t="s">
        <v>46</v>
      </c>
      <c r="AL197" s="1" t="s">
        <v>17</v>
      </c>
      <c r="AM197" s="1" t="s">
        <v>54</v>
      </c>
      <c r="AN197" s="1" t="s">
        <v>46</v>
      </c>
      <c r="AO197" s="1" t="s">
        <v>14</v>
      </c>
      <c r="AP197" s="1" t="s">
        <v>46</v>
      </c>
      <c r="AQ197" s="1" t="s">
        <v>42</v>
      </c>
      <c r="AR197" s="1">
        <v>299.47000000000003</v>
      </c>
      <c r="AS197" s="1" t="s">
        <v>17</v>
      </c>
      <c r="AU197" s="1" t="s">
        <v>86</v>
      </c>
      <c r="AV197" s="1" t="s">
        <v>24</v>
      </c>
      <c r="AX197" s="1">
        <v>36100</v>
      </c>
      <c r="AY197" s="1">
        <v>6170</v>
      </c>
      <c r="AZ197" s="1">
        <v>13200</v>
      </c>
      <c r="BA197" s="1">
        <v>2360</v>
      </c>
      <c r="BB197" s="1">
        <v>3290.7</v>
      </c>
      <c r="BC197" s="1">
        <v>2790</v>
      </c>
      <c r="BD197" s="1">
        <v>151.09</v>
      </c>
      <c r="BF197" s="1" t="s">
        <v>123</v>
      </c>
      <c r="BG197" s="1">
        <v>1.706</v>
      </c>
      <c r="BH197" s="1">
        <v>146.66000000000003</v>
      </c>
      <c r="BI197" s="1" t="s">
        <v>46</v>
      </c>
      <c r="BJ197" s="1">
        <v>0.112</v>
      </c>
      <c r="BK197" s="1" t="s">
        <v>23</v>
      </c>
      <c r="BL197" s="1" t="s">
        <v>86</v>
      </c>
      <c r="BM197" s="1">
        <v>5.1589999999999998</v>
      </c>
      <c r="BN197" s="1">
        <v>7.6630000000000003</v>
      </c>
      <c r="BO197" s="1" t="s">
        <v>54</v>
      </c>
      <c r="BP197" s="1">
        <v>1.073</v>
      </c>
      <c r="BQ197" s="1" t="s">
        <v>14</v>
      </c>
      <c r="BR197" s="1" t="s">
        <v>46</v>
      </c>
      <c r="BS197" s="1" t="s">
        <v>42</v>
      </c>
      <c r="BT197" s="1">
        <v>289.49</v>
      </c>
      <c r="BU197" s="1" t="s">
        <v>17</v>
      </c>
      <c r="BW197" s="1" t="s">
        <v>86</v>
      </c>
      <c r="BX197" s="1">
        <v>27.463999999999999</v>
      </c>
      <c r="BZ197" s="1">
        <v>170</v>
      </c>
      <c r="CC197" s="1" t="s">
        <v>18</v>
      </c>
      <c r="CD197" s="1">
        <v>93</v>
      </c>
      <c r="CE197" s="1">
        <v>24</v>
      </c>
      <c r="CH197" s="1">
        <v>0.13200000000000001</v>
      </c>
      <c r="CM197" s="1" t="s">
        <v>18</v>
      </c>
      <c r="CN197" s="1">
        <v>348.5</v>
      </c>
      <c r="CO197" s="1" t="s">
        <v>285</v>
      </c>
      <c r="CQ197" s="1">
        <v>105.1</v>
      </c>
    </row>
    <row r="198" spans="1:95" x14ac:dyDescent="0.25">
      <c r="A198" s="1" t="s">
        <v>426</v>
      </c>
      <c r="B198" s="1">
        <v>201602107</v>
      </c>
      <c r="C198" s="1" t="s">
        <v>287</v>
      </c>
      <c r="D198" s="1" t="s">
        <v>303</v>
      </c>
      <c r="E198" s="1">
        <v>4953250</v>
      </c>
      <c r="F198" s="1">
        <v>377.05320576000003</v>
      </c>
      <c r="G198" s="1" t="s">
        <v>21</v>
      </c>
      <c r="H198" s="1" t="s">
        <v>254</v>
      </c>
      <c r="I198" s="2">
        <v>42521.583333333336</v>
      </c>
      <c r="K198" s="1">
        <v>7.4454999999999991</v>
      </c>
      <c r="L198" s="1">
        <v>305</v>
      </c>
      <c r="O198" s="1">
        <v>59.4</v>
      </c>
      <c r="P198" s="1">
        <v>85</v>
      </c>
      <c r="Q198" s="1">
        <v>5.64</v>
      </c>
      <c r="V198" s="1">
        <v>39200</v>
      </c>
      <c r="W198" s="1">
        <v>6890</v>
      </c>
      <c r="X198" s="1">
        <v>15400</v>
      </c>
      <c r="Y198" s="1">
        <v>1810</v>
      </c>
      <c r="Z198" s="1">
        <v>34.817999999999998</v>
      </c>
      <c r="AA198" s="1">
        <v>25.5</v>
      </c>
      <c r="AB198" s="1" t="s">
        <v>14</v>
      </c>
      <c r="AD198" s="1" t="s">
        <v>123</v>
      </c>
      <c r="AE198" s="1" t="s">
        <v>46</v>
      </c>
      <c r="AF198" s="1" t="s">
        <v>85</v>
      </c>
      <c r="AG198" s="1" t="s">
        <v>46</v>
      </c>
      <c r="AH198" s="1" t="s">
        <v>17</v>
      </c>
      <c r="AI198" s="1" t="s">
        <v>23</v>
      </c>
      <c r="AJ198" s="1" t="s">
        <v>86</v>
      </c>
      <c r="AK198" s="1">
        <v>1.0669999999999999</v>
      </c>
      <c r="AL198" s="1">
        <v>0.108</v>
      </c>
      <c r="AM198" s="1" t="s">
        <v>54</v>
      </c>
      <c r="AN198" s="1" t="s">
        <v>46</v>
      </c>
      <c r="AO198" s="1" t="s">
        <v>14</v>
      </c>
      <c r="AP198" s="1" t="s">
        <v>46</v>
      </c>
      <c r="AQ198" s="1" t="s">
        <v>42</v>
      </c>
      <c r="AR198" s="1">
        <v>374.52</v>
      </c>
      <c r="AS198" s="1" t="s">
        <v>17</v>
      </c>
      <c r="AU198" s="1" t="s">
        <v>86</v>
      </c>
      <c r="AV198" s="1" t="s">
        <v>24</v>
      </c>
      <c r="AX198" s="1">
        <v>93600</v>
      </c>
      <c r="AY198" s="1">
        <v>17400</v>
      </c>
      <c r="AZ198" s="1">
        <v>31000</v>
      </c>
      <c r="BA198" s="1">
        <v>5910</v>
      </c>
      <c r="BB198" s="1">
        <v>4624.3</v>
      </c>
      <c r="BC198" s="1">
        <v>10800</v>
      </c>
      <c r="BD198" s="1">
        <v>539.42999999999995</v>
      </c>
      <c r="BF198" s="1" t="s">
        <v>123</v>
      </c>
      <c r="BG198" s="1">
        <v>4.7510000000000003</v>
      </c>
      <c r="BH198" s="1">
        <v>377.14</v>
      </c>
      <c r="BI198" s="1" t="s">
        <v>46</v>
      </c>
      <c r="BJ198" s="1" t="s">
        <v>42</v>
      </c>
      <c r="BK198" s="1">
        <v>5.5780000000000003</v>
      </c>
      <c r="BL198" s="1" t="s">
        <v>86</v>
      </c>
      <c r="BM198" s="1">
        <v>18.164999999999999</v>
      </c>
      <c r="BN198" s="1">
        <v>20.533999999999999</v>
      </c>
      <c r="BO198" s="1" t="s">
        <v>54</v>
      </c>
      <c r="BP198" s="1">
        <v>1.649</v>
      </c>
      <c r="BQ198" s="1">
        <v>8.6620000000000008</v>
      </c>
      <c r="BR198" s="1" t="s">
        <v>50</v>
      </c>
      <c r="BS198" s="1" t="s">
        <v>50</v>
      </c>
      <c r="BT198" s="1">
        <v>422.78</v>
      </c>
      <c r="BU198" s="1" t="s">
        <v>42</v>
      </c>
      <c r="BW198" s="1" t="s">
        <v>86</v>
      </c>
      <c r="BX198" s="1">
        <v>91.751000000000005</v>
      </c>
      <c r="BZ198" s="1">
        <v>208</v>
      </c>
      <c r="CC198" s="1" t="s">
        <v>18</v>
      </c>
      <c r="CD198" s="1">
        <v>104</v>
      </c>
      <c r="CE198" s="1">
        <v>22</v>
      </c>
      <c r="CH198" s="1">
        <v>0.188</v>
      </c>
      <c r="CM198" s="1" t="s">
        <v>18</v>
      </c>
      <c r="CN198" s="1">
        <v>668</v>
      </c>
      <c r="CO198" s="1" t="s">
        <v>285</v>
      </c>
      <c r="CQ198" s="1">
        <v>126.2</v>
      </c>
    </row>
    <row r="199" spans="1:95" x14ac:dyDescent="0.25">
      <c r="A199" s="1" t="s">
        <v>412</v>
      </c>
      <c r="B199" s="1">
        <v>201601868</v>
      </c>
      <c r="C199" s="1" t="s">
        <v>287</v>
      </c>
      <c r="D199" s="1" t="s">
        <v>302</v>
      </c>
      <c r="E199" s="1">
        <v>4953250</v>
      </c>
      <c r="F199" s="1">
        <v>377.05320576000003</v>
      </c>
      <c r="G199" s="1" t="s">
        <v>21</v>
      </c>
      <c r="H199" s="1" t="s">
        <v>254</v>
      </c>
      <c r="I199" s="2">
        <v>42511.552083333336</v>
      </c>
      <c r="K199" s="1">
        <v>7.3064999999999998</v>
      </c>
      <c r="L199" s="1">
        <v>363</v>
      </c>
      <c r="O199" s="1">
        <v>81.5</v>
      </c>
      <c r="P199" s="1">
        <v>90</v>
      </c>
      <c r="Q199" s="1">
        <v>6.71</v>
      </c>
      <c r="V199" s="1">
        <v>45100</v>
      </c>
      <c r="W199" s="1">
        <v>7590</v>
      </c>
      <c r="X199" s="1">
        <v>23600</v>
      </c>
      <c r="Y199" s="1">
        <v>2040</v>
      </c>
      <c r="Z199" s="1">
        <v>25.416</v>
      </c>
      <c r="AA199" s="1">
        <v>44.8</v>
      </c>
      <c r="AB199" s="1" t="s">
        <v>14</v>
      </c>
      <c r="AD199" s="1" t="s">
        <v>123</v>
      </c>
      <c r="AE199" s="1">
        <v>1.004</v>
      </c>
      <c r="AF199" s="1" t="s">
        <v>85</v>
      </c>
      <c r="AG199" s="1" t="s">
        <v>46</v>
      </c>
      <c r="AH199" s="1" t="s">
        <v>17</v>
      </c>
      <c r="AI199" s="1" t="s">
        <v>23</v>
      </c>
      <c r="AJ199" s="1" t="s">
        <v>86</v>
      </c>
      <c r="AK199" s="1" t="s">
        <v>46</v>
      </c>
      <c r="AL199" s="1">
        <v>0.115</v>
      </c>
      <c r="AM199" s="1" t="s">
        <v>54</v>
      </c>
      <c r="AN199" s="1">
        <v>1.47</v>
      </c>
      <c r="AO199" s="1" t="s">
        <v>14</v>
      </c>
      <c r="AP199" s="1" t="s">
        <v>46</v>
      </c>
      <c r="AQ199" s="1" t="s">
        <v>42</v>
      </c>
      <c r="AR199" s="1">
        <v>466.44</v>
      </c>
      <c r="AS199" s="1" t="s">
        <v>17</v>
      </c>
      <c r="AU199" s="1" t="s">
        <v>86</v>
      </c>
      <c r="AV199" s="1" t="s">
        <v>24</v>
      </c>
      <c r="AX199" s="1">
        <v>90100</v>
      </c>
      <c r="AY199" s="1">
        <v>20000</v>
      </c>
      <c r="AZ199" s="1">
        <v>22900</v>
      </c>
      <c r="BA199" s="1">
        <v>7590</v>
      </c>
      <c r="BB199" s="1">
        <v>32813</v>
      </c>
      <c r="BC199" s="1">
        <v>35100</v>
      </c>
      <c r="BD199" s="1">
        <v>1067.7</v>
      </c>
      <c r="BF199" s="1" t="s">
        <v>123</v>
      </c>
      <c r="BG199" s="1">
        <v>6.9050000000000002</v>
      </c>
      <c r="BH199" s="1">
        <v>678.67</v>
      </c>
      <c r="BI199" s="1">
        <v>2.2690000000000001</v>
      </c>
      <c r="BJ199" s="1">
        <v>0.71099999999999997</v>
      </c>
      <c r="BK199" s="1">
        <v>20.663</v>
      </c>
      <c r="BL199" s="1" t="s">
        <v>86</v>
      </c>
      <c r="BM199" s="1">
        <v>52.616999999999997</v>
      </c>
      <c r="BN199" s="1">
        <v>41.976999999999997</v>
      </c>
      <c r="BO199" s="1" t="s">
        <v>54</v>
      </c>
      <c r="BP199" s="1" t="s">
        <v>46</v>
      </c>
      <c r="BQ199" s="1">
        <v>23.620999999999999</v>
      </c>
      <c r="BR199" s="1">
        <v>4.1769999999999996</v>
      </c>
      <c r="BS199" s="1" t="s">
        <v>52</v>
      </c>
      <c r="BT199" s="1">
        <v>763.88</v>
      </c>
      <c r="BU199" s="1">
        <v>0.61399999999999999</v>
      </c>
      <c r="BW199" s="1">
        <v>55.027000000000001</v>
      </c>
      <c r="BX199" s="1">
        <v>192.21</v>
      </c>
      <c r="BZ199" s="1">
        <v>244</v>
      </c>
      <c r="CC199" s="1" t="s">
        <v>18</v>
      </c>
      <c r="CD199" s="1">
        <v>110</v>
      </c>
      <c r="CE199" s="1">
        <v>37</v>
      </c>
      <c r="CH199" s="1">
        <v>0.24</v>
      </c>
      <c r="CM199" s="1" t="s">
        <v>18</v>
      </c>
      <c r="CN199" s="1">
        <v>2344</v>
      </c>
      <c r="CO199" s="1" t="s">
        <v>285</v>
      </c>
      <c r="CQ199" s="1">
        <v>143.80000000000001</v>
      </c>
    </row>
    <row r="200" spans="1:95" x14ac:dyDescent="0.25">
      <c r="A200" s="1" t="s">
        <v>437</v>
      </c>
      <c r="B200" s="1">
        <v>201601639</v>
      </c>
      <c r="C200" s="1" t="s">
        <v>287</v>
      </c>
      <c r="D200" s="1" t="s">
        <v>300</v>
      </c>
      <c r="E200" s="1">
        <v>4953250</v>
      </c>
      <c r="F200" s="1">
        <v>377.05320576000003</v>
      </c>
      <c r="G200" s="1" t="s">
        <v>21</v>
      </c>
      <c r="H200" s="1" t="s">
        <v>254</v>
      </c>
      <c r="I200" s="2">
        <v>42499.614583333336</v>
      </c>
      <c r="K200" s="1">
        <v>7.5724999999999998</v>
      </c>
      <c r="L200" s="1">
        <v>391</v>
      </c>
      <c r="O200" s="1">
        <v>102</v>
      </c>
      <c r="P200" s="1">
        <v>96</v>
      </c>
      <c r="Q200" s="1">
        <v>8.4499999999999993</v>
      </c>
      <c r="V200" s="1">
        <v>53000</v>
      </c>
      <c r="W200" s="1">
        <v>9710</v>
      </c>
      <c r="X200" s="1">
        <v>22000</v>
      </c>
      <c r="Y200" s="1">
        <v>2050</v>
      </c>
      <c r="Z200" s="1">
        <v>35.055</v>
      </c>
      <c r="AA200" s="1" t="s">
        <v>111</v>
      </c>
      <c r="AB200" s="1" t="s">
        <v>14</v>
      </c>
      <c r="AD200" s="1" t="s">
        <v>123</v>
      </c>
      <c r="AE200" s="1" t="s">
        <v>46</v>
      </c>
      <c r="AF200" s="1" t="s">
        <v>85</v>
      </c>
      <c r="AG200" s="1" t="s">
        <v>46</v>
      </c>
      <c r="AH200" s="1" t="s">
        <v>17</v>
      </c>
      <c r="AI200" s="1" t="s">
        <v>23</v>
      </c>
      <c r="AJ200" s="1" t="s">
        <v>86</v>
      </c>
      <c r="AK200" s="1">
        <v>1.044</v>
      </c>
      <c r="AL200" s="1" t="s">
        <v>17</v>
      </c>
      <c r="AM200" s="1" t="s">
        <v>54</v>
      </c>
      <c r="AN200" s="1">
        <v>1.4370000000000001</v>
      </c>
      <c r="AO200" s="1" t="s">
        <v>14</v>
      </c>
      <c r="AP200" s="1" t="s">
        <v>46</v>
      </c>
      <c r="AQ200" s="1" t="s">
        <v>42</v>
      </c>
      <c r="AR200" s="1">
        <v>605.13</v>
      </c>
      <c r="AS200" s="1" t="s">
        <v>17</v>
      </c>
      <c r="AU200" s="1" t="s">
        <v>86</v>
      </c>
      <c r="AV200" s="1" t="s">
        <v>24</v>
      </c>
      <c r="AX200" s="1">
        <v>83800</v>
      </c>
      <c r="AY200" s="1">
        <v>16800</v>
      </c>
      <c r="AZ200" s="1">
        <v>19500</v>
      </c>
      <c r="BA200" s="1">
        <v>5040</v>
      </c>
      <c r="BB200" s="1">
        <v>17997</v>
      </c>
      <c r="BC200" s="1">
        <v>20700</v>
      </c>
      <c r="BD200" s="1">
        <v>1006.1</v>
      </c>
      <c r="BF200" s="1" t="s">
        <v>123</v>
      </c>
      <c r="BG200" s="1">
        <v>5.641</v>
      </c>
      <c r="BH200" s="1">
        <v>369.37</v>
      </c>
      <c r="BI200" s="1">
        <v>1.2669999999999999</v>
      </c>
      <c r="BJ200" s="1">
        <v>1.1639999999999999</v>
      </c>
      <c r="BK200" s="1">
        <v>10.756</v>
      </c>
      <c r="BL200" s="1" t="s">
        <v>86</v>
      </c>
      <c r="BM200" s="1">
        <v>39.286999999999999</v>
      </c>
      <c r="BN200" s="1">
        <v>47.018000000000001</v>
      </c>
      <c r="BO200" s="1" t="s">
        <v>54</v>
      </c>
      <c r="BP200" s="1" t="s">
        <v>46</v>
      </c>
      <c r="BQ200" s="1">
        <v>12.714</v>
      </c>
      <c r="BR200" s="1">
        <v>1.133</v>
      </c>
      <c r="BS200" s="1" t="s">
        <v>42</v>
      </c>
      <c r="BT200" s="1">
        <v>731.66</v>
      </c>
      <c r="BU200" s="1">
        <v>0.23</v>
      </c>
      <c r="BW200" s="1" t="s">
        <v>86</v>
      </c>
      <c r="BX200" s="1">
        <v>225.37</v>
      </c>
      <c r="BZ200" s="1">
        <v>260</v>
      </c>
      <c r="CC200" s="1" t="s">
        <v>18</v>
      </c>
      <c r="CD200" s="1">
        <v>117</v>
      </c>
      <c r="CE200" s="1">
        <v>15</v>
      </c>
      <c r="CH200" s="1">
        <v>0.34699999999999998</v>
      </c>
      <c r="CM200" s="1" t="s">
        <v>18</v>
      </c>
      <c r="CN200" s="1">
        <v>1782</v>
      </c>
      <c r="CO200" s="1" t="s">
        <v>285</v>
      </c>
      <c r="CQ200" s="1">
        <v>172.2</v>
      </c>
    </row>
    <row r="201" spans="1:95" x14ac:dyDescent="0.25">
      <c r="A201" s="1" t="s">
        <v>410</v>
      </c>
      <c r="B201" s="1">
        <v>201601705</v>
      </c>
      <c r="C201" s="1" t="s">
        <v>287</v>
      </c>
      <c r="D201" s="1" t="s">
        <v>301</v>
      </c>
      <c r="E201" s="1">
        <v>4953250</v>
      </c>
      <c r="F201" s="1">
        <v>377.05320576000003</v>
      </c>
      <c r="G201" s="1" t="s">
        <v>21</v>
      </c>
      <c r="H201" s="1" t="s">
        <v>254</v>
      </c>
      <c r="I201" s="2">
        <v>42505.427083333336</v>
      </c>
      <c r="K201" s="1">
        <v>7.2919999999999998</v>
      </c>
      <c r="L201" s="1">
        <v>440</v>
      </c>
      <c r="O201" s="1">
        <v>108</v>
      </c>
      <c r="P201" s="1">
        <v>107</v>
      </c>
      <c r="Q201" s="1">
        <v>9.75</v>
      </c>
      <c r="V201" s="1">
        <v>56600</v>
      </c>
      <c r="W201" s="1">
        <v>10500</v>
      </c>
      <c r="X201" s="1">
        <v>23100</v>
      </c>
      <c r="Y201" s="1">
        <v>1810</v>
      </c>
      <c r="Z201" s="1">
        <v>32.045000000000002</v>
      </c>
      <c r="AA201" s="1">
        <v>29.2</v>
      </c>
      <c r="AB201" s="1" t="s">
        <v>14</v>
      </c>
      <c r="AD201" s="1" t="s">
        <v>123</v>
      </c>
      <c r="AE201" s="1" t="s">
        <v>46</v>
      </c>
      <c r="AF201" s="1">
        <v>172.58</v>
      </c>
      <c r="AG201" s="1" t="s">
        <v>46</v>
      </c>
      <c r="AH201" s="1" t="s">
        <v>17</v>
      </c>
      <c r="AI201" s="1" t="s">
        <v>23</v>
      </c>
      <c r="AJ201" s="1" t="s">
        <v>86</v>
      </c>
      <c r="AK201" s="1">
        <v>1.857</v>
      </c>
      <c r="AL201" s="1">
        <v>0.13400000000000001</v>
      </c>
      <c r="AM201" s="1" t="s">
        <v>54</v>
      </c>
      <c r="AN201" s="1">
        <v>1.1339999999999999</v>
      </c>
      <c r="AO201" s="1" t="s">
        <v>14</v>
      </c>
      <c r="AP201" s="1" t="s">
        <v>46</v>
      </c>
      <c r="AQ201" s="1" t="s">
        <v>42</v>
      </c>
      <c r="AR201" s="1">
        <v>592.91</v>
      </c>
      <c r="AS201" s="1" t="s">
        <v>17</v>
      </c>
      <c r="AU201" s="1" t="s">
        <v>86</v>
      </c>
      <c r="AV201" s="1">
        <v>18.879000000000001</v>
      </c>
      <c r="AX201" s="1">
        <v>72500</v>
      </c>
      <c r="AY201" s="1">
        <v>14300</v>
      </c>
      <c r="AZ201" s="1">
        <v>22100</v>
      </c>
      <c r="BA201" s="1">
        <v>3280</v>
      </c>
      <c r="BB201" s="1">
        <v>7335.6</v>
      </c>
      <c r="BC201" s="1">
        <v>10000</v>
      </c>
      <c r="BD201" s="1">
        <v>421.11</v>
      </c>
      <c r="BF201" s="1" t="s">
        <v>123</v>
      </c>
      <c r="BG201" s="1">
        <v>3.1970000000000001</v>
      </c>
      <c r="BH201" s="1">
        <v>213.04999999999998</v>
      </c>
      <c r="BI201" s="1" t="s">
        <v>46</v>
      </c>
      <c r="BJ201" s="1">
        <v>0.36399999999999999</v>
      </c>
      <c r="BK201" s="1">
        <v>5.13</v>
      </c>
      <c r="BL201" s="1" t="s">
        <v>86</v>
      </c>
      <c r="BM201" s="1">
        <v>15.420999999999999</v>
      </c>
      <c r="BN201" s="1">
        <v>16.315999999999999</v>
      </c>
      <c r="BO201" s="1" t="s">
        <v>54</v>
      </c>
      <c r="BP201" s="1" t="s">
        <v>46</v>
      </c>
      <c r="BQ201" s="1">
        <v>7.5860000000000003</v>
      </c>
      <c r="BR201" s="1" t="s">
        <v>46</v>
      </c>
      <c r="BS201" s="1" t="s">
        <v>42</v>
      </c>
      <c r="BT201" s="1">
        <v>673.84</v>
      </c>
      <c r="BU201" s="1">
        <v>0.157</v>
      </c>
      <c r="BW201" s="1" t="s">
        <v>86</v>
      </c>
      <c r="BX201" s="1">
        <v>72.899000000000001</v>
      </c>
      <c r="BZ201" s="1">
        <v>296</v>
      </c>
      <c r="CC201" s="1" t="s">
        <v>18</v>
      </c>
      <c r="CD201" s="1">
        <v>130</v>
      </c>
      <c r="CE201" s="1">
        <v>78</v>
      </c>
      <c r="CH201" s="1">
        <v>0.29099999999999998</v>
      </c>
      <c r="CM201" s="1" t="s">
        <v>18</v>
      </c>
      <c r="CN201" s="1">
        <v>949</v>
      </c>
      <c r="CO201" s="1" t="s">
        <v>285</v>
      </c>
      <c r="CQ201" s="1">
        <v>184.4</v>
      </c>
    </row>
    <row r="202" spans="1:95" x14ac:dyDescent="0.25">
      <c r="A202" s="1" t="s">
        <v>432</v>
      </c>
      <c r="B202" s="1">
        <v>201601341</v>
      </c>
      <c r="C202" s="1" t="s">
        <v>287</v>
      </c>
      <c r="D202" s="1" t="s">
        <v>296</v>
      </c>
      <c r="E202" s="1">
        <v>4953250</v>
      </c>
      <c r="F202" s="1">
        <v>377.05320576000003</v>
      </c>
      <c r="G202" s="1" t="s">
        <v>21</v>
      </c>
      <c r="H202" s="1" t="s">
        <v>254</v>
      </c>
      <c r="I202" s="2">
        <v>42472.4375</v>
      </c>
      <c r="K202" s="1">
        <v>7.5560000000000009</v>
      </c>
      <c r="L202" s="1">
        <v>495</v>
      </c>
      <c r="O202" s="1">
        <v>137</v>
      </c>
      <c r="P202" s="1">
        <v>104</v>
      </c>
      <c r="Q202" s="1">
        <v>11.5</v>
      </c>
      <c r="V202" s="1">
        <v>62000</v>
      </c>
      <c r="W202" s="1">
        <v>12500</v>
      </c>
      <c r="X202" s="1">
        <v>31300</v>
      </c>
      <c r="Y202" s="1">
        <v>2009.9999999999998</v>
      </c>
      <c r="Z202" s="1">
        <v>18.207999999999998</v>
      </c>
      <c r="AA202" s="1" t="s">
        <v>111</v>
      </c>
      <c r="AB202" s="1" t="s">
        <v>14</v>
      </c>
      <c r="AD202" s="1" t="s">
        <v>123</v>
      </c>
      <c r="AE202" s="1" t="s">
        <v>46</v>
      </c>
      <c r="AF202" s="1" t="s">
        <v>85</v>
      </c>
      <c r="AG202" s="1" t="s">
        <v>46</v>
      </c>
      <c r="AH202" s="1" t="s">
        <v>17</v>
      </c>
      <c r="AI202" s="1" t="s">
        <v>23</v>
      </c>
      <c r="AJ202" s="1" t="s">
        <v>86</v>
      </c>
      <c r="AK202" s="1">
        <v>1.2410000000000001</v>
      </c>
      <c r="AL202" s="1" t="s">
        <v>17</v>
      </c>
      <c r="AM202" s="1" t="s">
        <v>54</v>
      </c>
      <c r="AN202" s="1">
        <v>1.385</v>
      </c>
      <c r="AO202" s="1" t="s">
        <v>14</v>
      </c>
      <c r="AP202" s="1" t="s">
        <v>46</v>
      </c>
      <c r="AQ202" s="1" t="s">
        <v>42</v>
      </c>
      <c r="AR202" s="1">
        <v>709.48</v>
      </c>
      <c r="AS202" s="1" t="s">
        <v>17</v>
      </c>
      <c r="AU202" s="1" t="s">
        <v>86</v>
      </c>
      <c r="AV202" s="1" t="s">
        <v>24</v>
      </c>
      <c r="AX202" s="1">
        <v>78000</v>
      </c>
      <c r="AY202" s="1">
        <v>14600</v>
      </c>
      <c r="AZ202" s="1">
        <v>30800</v>
      </c>
      <c r="BA202" s="1">
        <v>2350</v>
      </c>
      <c r="BB202" s="1">
        <v>777.07</v>
      </c>
      <c r="BC202" s="1">
        <v>1490</v>
      </c>
      <c r="BD202" s="1">
        <v>371.79</v>
      </c>
      <c r="BF202" s="1" t="s">
        <v>123</v>
      </c>
      <c r="BG202" s="1">
        <v>1.704</v>
      </c>
      <c r="BH202" s="1">
        <v>105.67</v>
      </c>
      <c r="BI202" s="1" t="s">
        <v>46</v>
      </c>
      <c r="BJ202" s="1">
        <v>0.39700000000000002</v>
      </c>
      <c r="BK202" s="1" t="s">
        <v>23</v>
      </c>
      <c r="BL202" s="1" t="s">
        <v>86</v>
      </c>
      <c r="BM202" s="1">
        <v>12.291</v>
      </c>
      <c r="BN202" s="1">
        <v>10.131</v>
      </c>
      <c r="BO202" s="1" t="s">
        <v>54</v>
      </c>
      <c r="BP202" s="1" t="s">
        <v>46</v>
      </c>
      <c r="BQ202" s="1" t="s">
        <v>14</v>
      </c>
      <c r="BR202" s="1" t="s">
        <v>46</v>
      </c>
      <c r="BS202" s="1" t="s">
        <v>42</v>
      </c>
      <c r="BT202" s="1">
        <v>801.48</v>
      </c>
      <c r="BU202" s="1" t="s">
        <v>17</v>
      </c>
      <c r="BW202" s="1" t="s">
        <v>86</v>
      </c>
      <c r="BX202" s="1">
        <v>68.986000000000004</v>
      </c>
      <c r="BZ202" s="1">
        <v>324</v>
      </c>
      <c r="CC202" s="1" t="s">
        <v>18</v>
      </c>
      <c r="CD202" s="1">
        <v>126</v>
      </c>
      <c r="CE202" s="1">
        <v>16</v>
      </c>
      <c r="CH202" s="1">
        <v>0.45</v>
      </c>
      <c r="CM202" s="1" t="s">
        <v>18</v>
      </c>
      <c r="CN202" s="1">
        <v>27.6</v>
      </c>
      <c r="CO202" s="1" t="s">
        <v>285</v>
      </c>
      <c r="CQ202" s="1">
        <v>206.1</v>
      </c>
    </row>
    <row r="203" spans="1:95" x14ac:dyDescent="0.25">
      <c r="A203" s="1" t="s">
        <v>483</v>
      </c>
      <c r="B203" s="1">
        <v>201601572</v>
      </c>
      <c r="C203" s="1" t="s">
        <v>287</v>
      </c>
      <c r="D203" s="1" t="s">
        <v>299</v>
      </c>
      <c r="E203" s="1">
        <v>4953250</v>
      </c>
      <c r="F203" s="1">
        <v>377.05320576000003</v>
      </c>
      <c r="G203" s="1" t="s">
        <v>21</v>
      </c>
      <c r="H203" s="1" t="s">
        <v>254</v>
      </c>
      <c r="I203" s="2">
        <v>42492.5</v>
      </c>
      <c r="K203" s="1">
        <v>8.01</v>
      </c>
      <c r="L203" s="1">
        <v>560</v>
      </c>
      <c r="O203" s="1">
        <v>166</v>
      </c>
      <c r="P203" s="1">
        <v>123</v>
      </c>
      <c r="Q203" s="1">
        <v>14.8</v>
      </c>
      <c r="V203" s="1">
        <v>73100</v>
      </c>
      <c r="W203" s="1">
        <v>15200</v>
      </c>
      <c r="X203" s="1">
        <v>38600</v>
      </c>
      <c r="Y203" s="1">
        <v>2140</v>
      </c>
      <c r="Z203" s="1">
        <v>15.893000000000001</v>
      </c>
      <c r="AA203" s="1" t="s">
        <v>111</v>
      </c>
      <c r="AB203" s="1" t="s">
        <v>14</v>
      </c>
      <c r="AD203" s="1" t="s">
        <v>123</v>
      </c>
      <c r="AE203" s="1" t="s">
        <v>46</v>
      </c>
      <c r="AF203" s="1" t="s">
        <v>85</v>
      </c>
      <c r="AG203" s="1" t="s">
        <v>46</v>
      </c>
      <c r="AH203" s="1" t="s">
        <v>17</v>
      </c>
      <c r="AI203" s="1" t="s">
        <v>23</v>
      </c>
      <c r="AJ203" s="1" t="s">
        <v>86</v>
      </c>
      <c r="AK203" s="1">
        <v>1.1859999999999999</v>
      </c>
      <c r="AL203" s="1" t="s">
        <v>17</v>
      </c>
      <c r="AM203" s="1" t="s">
        <v>54</v>
      </c>
      <c r="AN203" s="1">
        <v>1.1759999999999999</v>
      </c>
      <c r="AO203" s="1" t="s">
        <v>14</v>
      </c>
      <c r="AP203" s="1" t="s">
        <v>46</v>
      </c>
      <c r="AQ203" s="1" t="s">
        <v>42</v>
      </c>
      <c r="AR203" s="1">
        <v>771.37</v>
      </c>
      <c r="AS203" s="1" t="s">
        <v>17</v>
      </c>
      <c r="AU203" s="1" t="s">
        <v>86</v>
      </c>
      <c r="AV203" s="1" t="s">
        <v>24</v>
      </c>
      <c r="AX203" s="1">
        <v>77500</v>
      </c>
      <c r="AY203" s="1">
        <v>16600</v>
      </c>
      <c r="AZ203" s="1">
        <v>38400</v>
      </c>
      <c r="BA203" s="1">
        <v>2730</v>
      </c>
      <c r="BB203" s="1">
        <v>2068.5</v>
      </c>
      <c r="BC203" s="1">
        <v>2660</v>
      </c>
      <c r="BD203" s="1">
        <v>97.233000000000004</v>
      </c>
      <c r="BF203" s="1" t="s">
        <v>123</v>
      </c>
      <c r="BG203" s="1">
        <v>1.5640000000000001</v>
      </c>
      <c r="BH203" s="1">
        <v>109.97999999999999</v>
      </c>
      <c r="BI203" s="1" t="s">
        <v>46</v>
      </c>
      <c r="BJ203" s="1" t="s">
        <v>17</v>
      </c>
      <c r="BK203" s="1" t="s">
        <v>23</v>
      </c>
      <c r="BL203" s="1" t="s">
        <v>86</v>
      </c>
      <c r="BM203" s="1">
        <v>5.1479999999999997</v>
      </c>
      <c r="BN203" s="1">
        <v>4.0179999999999998</v>
      </c>
      <c r="BO203" s="1" t="s">
        <v>54</v>
      </c>
      <c r="BP203" s="1">
        <v>1.103</v>
      </c>
      <c r="BQ203" s="1" t="s">
        <v>14</v>
      </c>
      <c r="BR203" s="1" t="s">
        <v>46</v>
      </c>
      <c r="BS203" s="1" t="s">
        <v>42</v>
      </c>
      <c r="BT203" s="1">
        <v>770.94</v>
      </c>
      <c r="BU203" s="1" t="s">
        <v>17</v>
      </c>
      <c r="BW203" s="1" t="s">
        <v>86</v>
      </c>
      <c r="BX203" s="1">
        <v>21.45</v>
      </c>
      <c r="BZ203" s="1">
        <v>392</v>
      </c>
      <c r="CC203" s="1" t="s">
        <v>18</v>
      </c>
      <c r="CD203" s="1">
        <v>149</v>
      </c>
      <c r="CE203" s="1">
        <v>4</v>
      </c>
      <c r="CH203" s="1">
        <v>0.313</v>
      </c>
      <c r="CM203" s="1" t="s">
        <v>18</v>
      </c>
      <c r="CN203" s="1">
        <v>358</v>
      </c>
      <c r="CO203" s="1" t="s">
        <v>285</v>
      </c>
      <c r="CQ203" s="1">
        <v>244.9</v>
      </c>
    </row>
    <row r="204" spans="1:95" x14ac:dyDescent="0.25">
      <c r="A204" s="1" t="s">
        <v>444</v>
      </c>
      <c r="B204" s="1">
        <v>201601431</v>
      </c>
      <c r="C204" s="1" t="s">
        <v>287</v>
      </c>
      <c r="D204" s="1" t="s">
        <v>297</v>
      </c>
      <c r="E204" s="1">
        <v>4953250</v>
      </c>
      <c r="F204" s="1">
        <v>377.05320576000003</v>
      </c>
      <c r="G204" s="1" t="s">
        <v>21</v>
      </c>
      <c r="H204" s="1" t="s">
        <v>254</v>
      </c>
      <c r="I204" s="2">
        <v>42479.428472222222</v>
      </c>
      <c r="K204" s="1">
        <v>7.6120000000000001</v>
      </c>
      <c r="L204" s="1">
        <v>541</v>
      </c>
      <c r="O204" s="1">
        <v>170</v>
      </c>
      <c r="P204" s="1">
        <v>107</v>
      </c>
      <c r="Q204" s="1">
        <v>12.8</v>
      </c>
      <c r="V204" s="1">
        <v>67900</v>
      </c>
      <c r="W204" s="1">
        <v>14500</v>
      </c>
      <c r="X204" s="1">
        <v>37400</v>
      </c>
      <c r="Y204" s="1">
        <v>2060</v>
      </c>
      <c r="Z204" s="1">
        <v>15.976000000000001</v>
      </c>
      <c r="AA204" s="1" t="s">
        <v>111</v>
      </c>
      <c r="AB204" s="1" t="s">
        <v>14</v>
      </c>
      <c r="AD204" s="1" t="s">
        <v>123</v>
      </c>
      <c r="AE204" s="1" t="s">
        <v>46</v>
      </c>
      <c r="AF204" s="1" t="s">
        <v>85</v>
      </c>
      <c r="AG204" s="1" t="s">
        <v>46</v>
      </c>
      <c r="AH204" s="1" t="s">
        <v>17</v>
      </c>
      <c r="AI204" s="1" t="s">
        <v>23</v>
      </c>
      <c r="AJ204" s="1" t="s">
        <v>86</v>
      </c>
      <c r="AK204" s="1">
        <v>1.252</v>
      </c>
      <c r="AL204" s="1" t="s">
        <v>17</v>
      </c>
      <c r="AM204" s="1" t="s">
        <v>54</v>
      </c>
      <c r="AN204" s="1">
        <v>1.202</v>
      </c>
      <c r="AO204" s="1" t="s">
        <v>14</v>
      </c>
      <c r="AP204" s="1" t="s">
        <v>46</v>
      </c>
      <c r="AQ204" s="1" t="s">
        <v>42</v>
      </c>
      <c r="AR204" s="1">
        <v>770.64</v>
      </c>
      <c r="AS204" s="1" t="s">
        <v>17</v>
      </c>
      <c r="AU204" s="1" t="s">
        <v>86</v>
      </c>
      <c r="AV204" s="1" t="s">
        <v>24</v>
      </c>
      <c r="AX204" s="1">
        <v>71900</v>
      </c>
      <c r="AY204" s="1">
        <v>16100.000000000002</v>
      </c>
      <c r="AZ204" s="1">
        <v>35100</v>
      </c>
      <c r="BA204" s="1">
        <v>2640</v>
      </c>
      <c r="BB204" s="1">
        <v>1002.6</v>
      </c>
      <c r="BC204" s="1">
        <v>5820</v>
      </c>
      <c r="BD204" s="1">
        <v>266.10000000000002</v>
      </c>
      <c r="BF204" s="1" t="s">
        <v>123</v>
      </c>
      <c r="BG204" s="1">
        <v>1.244</v>
      </c>
      <c r="BH204" s="1">
        <v>116.38</v>
      </c>
      <c r="BI204" s="1" t="s">
        <v>46</v>
      </c>
      <c r="BJ204" s="1">
        <v>0.30299999999999999</v>
      </c>
      <c r="BK204" s="1" t="s">
        <v>23</v>
      </c>
      <c r="BL204" s="1" t="s">
        <v>86</v>
      </c>
      <c r="BM204" s="1">
        <v>9.8019999999999996</v>
      </c>
      <c r="BN204" s="1">
        <v>9.6630000000000003</v>
      </c>
      <c r="BO204" s="1" t="s">
        <v>54</v>
      </c>
      <c r="BP204" s="1" t="s">
        <v>46</v>
      </c>
      <c r="BQ204" s="1" t="s">
        <v>14</v>
      </c>
      <c r="BR204" s="1" t="s">
        <v>46</v>
      </c>
      <c r="BS204" s="1" t="s">
        <v>42</v>
      </c>
      <c r="BT204" s="1">
        <v>771.72</v>
      </c>
      <c r="BU204" s="1">
        <v>0.105</v>
      </c>
      <c r="BW204" s="1" t="s">
        <v>86</v>
      </c>
      <c r="BX204" s="1">
        <v>53.914999999999999</v>
      </c>
      <c r="BZ204" s="1">
        <v>368</v>
      </c>
      <c r="CC204" s="1" t="s">
        <v>18</v>
      </c>
      <c r="CD204" s="1">
        <v>131</v>
      </c>
      <c r="CE204" s="1">
        <v>17</v>
      </c>
      <c r="CH204" s="1">
        <v>0.44700000000000001</v>
      </c>
      <c r="CM204" s="1" t="s">
        <v>18</v>
      </c>
      <c r="CN204" s="1">
        <v>11.6</v>
      </c>
      <c r="CO204" s="1" t="s">
        <v>285</v>
      </c>
      <c r="CQ204" s="1">
        <v>229.1</v>
      </c>
    </row>
    <row r="205" spans="1:95" x14ac:dyDescent="0.25">
      <c r="A205" s="1" t="s">
        <v>450</v>
      </c>
      <c r="B205" s="1">
        <v>201601510</v>
      </c>
      <c r="C205" s="1" t="s">
        <v>287</v>
      </c>
      <c r="D205" s="1" t="s">
        <v>298</v>
      </c>
      <c r="E205" s="1">
        <v>4953250</v>
      </c>
      <c r="F205" s="1">
        <v>377.05320576000003</v>
      </c>
      <c r="G205" s="1" t="s">
        <v>21</v>
      </c>
      <c r="H205" s="1" t="s">
        <v>254</v>
      </c>
      <c r="I205" s="2">
        <v>42486.420138888891</v>
      </c>
      <c r="K205" s="1">
        <v>7.6579999999999995</v>
      </c>
      <c r="L205" s="1">
        <v>572</v>
      </c>
      <c r="O205" s="1">
        <v>183</v>
      </c>
      <c r="P205" s="1">
        <v>127</v>
      </c>
      <c r="Q205" s="1">
        <v>15.9</v>
      </c>
      <c r="V205" s="1">
        <v>74200</v>
      </c>
      <c r="W205" s="1">
        <v>15200</v>
      </c>
      <c r="X205" s="1">
        <v>40900</v>
      </c>
      <c r="Y205" s="1">
        <v>2320</v>
      </c>
      <c r="Z205" s="1">
        <v>15.343999999999999</v>
      </c>
      <c r="AA205" s="1" t="s">
        <v>111</v>
      </c>
      <c r="AB205" s="1" t="s">
        <v>14</v>
      </c>
      <c r="AD205" s="1" t="s">
        <v>123</v>
      </c>
      <c r="AE205" s="1" t="s">
        <v>46</v>
      </c>
      <c r="AF205" s="1" t="s">
        <v>85</v>
      </c>
      <c r="AG205" s="1" t="s">
        <v>46</v>
      </c>
      <c r="AH205" s="1" t="s">
        <v>17</v>
      </c>
      <c r="AI205" s="1" t="s">
        <v>23</v>
      </c>
      <c r="AJ205" s="1" t="s">
        <v>86</v>
      </c>
      <c r="AK205" s="1">
        <v>1.1559999999999999</v>
      </c>
      <c r="AL205" s="1" t="s">
        <v>17</v>
      </c>
      <c r="AM205" s="1" t="s">
        <v>54</v>
      </c>
      <c r="AN205" s="1">
        <v>1.3879999999999999</v>
      </c>
      <c r="AO205" s="1" t="s">
        <v>14</v>
      </c>
      <c r="AP205" s="1" t="s">
        <v>46</v>
      </c>
      <c r="AQ205" s="1" t="s">
        <v>42</v>
      </c>
      <c r="AR205" s="1">
        <v>805.11</v>
      </c>
      <c r="AS205" s="1" t="s">
        <v>17</v>
      </c>
      <c r="AU205" s="1" t="s">
        <v>86</v>
      </c>
      <c r="AV205" s="1" t="s">
        <v>24</v>
      </c>
      <c r="AX205" s="1">
        <v>85700</v>
      </c>
      <c r="AY205" s="1">
        <v>17100</v>
      </c>
      <c r="AZ205" s="1">
        <v>41500</v>
      </c>
      <c r="BA205" s="1">
        <v>2390</v>
      </c>
      <c r="BB205" s="1">
        <v>706.83</v>
      </c>
      <c r="BC205" s="1">
        <v>1170</v>
      </c>
      <c r="BD205" s="1">
        <v>151.52000000000001</v>
      </c>
      <c r="BF205" s="1" t="s">
        <v>123</v>
      </c>
      <c r="BG205" s="1">
        <v>1.3620000000000001</v>
      </c>
      <c r="BH205" s="1" t="s">
        <v>85</v>
      </c>
      <c r="BI205" s="1" t="s">
        <v>46</v>
      </c>
      <c r="BJ205" s="1">
        <v>0.121</v>
      </c>
      <c r="BK205" s="1" t="s">
        <v>23</v>
      </c>
      <c r="BL205" s="1" t="s">
        <v>86</v>
      </c>
      <c r="BM205" s="1">
        <v>6.2759999999999998</v>
      </c>
      <c r="BN205" s="1">
        <v>5.0339999999999998</v>
      </c>
      <c r="BO205" s="1" t="s">
        <v>54</v>
      </c>
      <c r="BP205" s="1" t="s">
        <v>46</v>
      </c>
      <c r="BQ205" s="1" t="s">
        <v>14</v>
      </c>
      <c r="BR205" s="1" t="s">
        <v>46</v>
      </c>
      <c r="BS205" s="1" t="s">
        <v>42</v>
      </c>
      <c r="BT205" s="1">
        <v>761.76</v>
      </c>
      <c r="BU205" s="1" t="s">
        <v>17</v>
      </c>
      <c r="BW205" s="1" t="s">
        <v>86</v>
      </c>
      <c r="BX205" s="1">
        <v>23.016999999999999</v>
      </c>
      <c r="BZ205" s="1">
        <v>402</v>
      </c>
      <c r="CC205" s="1" t="s">
        <v>18</v>
      </c>
      <c r="CD205" s="1">
        <v>154</v>
      </c>
      <c r="CE205" s="1">
        <v>19</v>
      </c>
      <c r="CH205" s="1">
        <v>0.35299999999999998</v>
      </c>
      <c r="CM205" s="1" t="s">
        <v>18</v>
      </c>
      <c r="CN205" s="1">
        <v>559</v>
      </c>
      <c r="CO205" s="1" t="s">
        <v>285</v>
      </c>
      <c r="CQ205" s="1">
        <v>247.7</v>
      </c>
    </row>
    <row r="206" spans="1:95" x14ac:dyDescent="0.25">
      <c r="A206" s="1" t="s">
        <v>454</v>
      </c>
      <c r="B206" s="1">
        <v>201601509</v>
      </c>
      <c r="C206" s="1" t="s">
        <v>287</v>
      </c>
      <c r="D206" s="1" t="s">
        <v>298</v>
      </c>
      <c r="E206" s="1">
        <v>4953250</v>
      </c>
      <c r="F206" s="1">
        <v>377.05320576000003</v>
      </c>
      <c r="G206" s="1" t="s">
        <v>21</v>
      </c>
      <c r="H206" s="1" t="s">
        <v>254</v>
      </c>
      <c r="I206" s="2">
        <v>42486.416666666664</v>
      </c>
      <c r="K206" s="1">
        <v>7.7504999999999997</v>
      </c>
      <c r="L206" s="1">
        <v>573</v>
      </c>
      <c r="O206" s="1">
        <v>185</v>
      </c>
      <c r="P206" s="1">
        <v>125</v>
      </c>
      <c r="Q206" s="1">
        <v>16.3</v>
      </c>
      <c r="V206" s="1">
        <v>74400</v>
      </c>
      <c r="W206" s="1">
        <v>15200</v>
      </c>
      <c r="X206" s="1">
        <v>40800</v>
      </c>
      <c r="Y206" s="1">
        <v>2310</v>
      </c>
      <c r="Z206" s="1">
        <v>12.709</v>
      </c>
      <c r="AA206" s="1" t="s">
        <v>111</v>
      </c>
      <c r="AB206" s="1" t="s">
        <v>14</v>
      </c>
      <c r="AD206" s="1" t="s">
        <v>123</v>
      </c>
      <c r="AE206" s="1" t="s">
        <v>46</v>
      </c>
      <c r="AF206" s="1" t="s">
        <v>85</v>
      </c>
      <c r="AG206" s="1" t="s">
        <v>46</v>
      </c>
      <c r="AH206" s="1" t="s">
        <v>17</v>
      </c>
      <c r="AI206" s="1" t="s">
        <v>23</v>
      </c>
      <c r="AJ206" s="1" t="s">
        <v>86</v>
      </c>
      <c r="AK206" s="1">
        <v>1.1870000000000001</v>
      </c>
      <c r="AL206" s="1" t="s">
        <v>17</v>
      </c>
      <c r="AM206" s="1" t="s">
        <v>54</v>
      </c>
      <c r="AN206" s="1">
        <v>1.419</v>
      </c>
      <c r="AO206" s="1" t="s">
        <v>14</v>
      </c>
      <c r="AP206" s="1" t="s">
        <v>46</v>
      </c>
      <c r="AQ206" s="1" t="s">
        <v>42</v>
      </c>
      <c r="AR206" s="1">
        <v>748.09</v>
      </c>
      <c r="AS206" s="1" t="s">
        <v>17</v>
      </c>
      <c r="AU206" s="1" t="s">
        <v>86</v>
      </c>
      <c r="AV206" s="1" t="s">
        <v>24</v>
      </c>
      <c r="AX206" s="1">
        <v>86000</v>
      </c>
      <c r="AY206" s="1">
        <v>17300</v>
      </c>
      <c r="AZ206" s="1">
        <v>41300</v>
      </c>
      <c r="BA206" s="1">
        <v>2400</v>
      </c>
      <c r="BB206" s="1">
        <v>734.71</v>
      </c>
      <c r="BC206" s="1">
        <v>1210</v>
      </c>
      <c r="BD206" s="1">
        <v>151.52000000000001</v>
      </c>
      <c r="BF206" s="1" t="s">
        <v>123</v>
      </c>
      <c r="BG206" s="1">
        <v>1.375</v>
      </c>
      <c r="BH206" s="1" t="s">
        <v>85</v>
      </c>
      <c r="BI206" s="1" t="s">
        <v>46</v>
      </c>
      <c r="BJ206" s="1">
        <v>0.15</v>
      </c>
      <c r="BK206" s="1" t="s">
        <v>23</v>
      </c>
      <c r="BL206" s="1" t="s">
        <v>86</v>
      </c>
      <c r="BM206" s="1">
        <v>6.3810000000000002</v>
      </c>
      <c r="BN206" s="1">
        <v>5.1550000000000002</v>
      </c>
      <c r="BO206" s="1" t="s">
        <v>54</v>
      </c>
      <c r="BP206" s="1" t="s">
        <v>46</v>
      </c>
      <c r="BQ206" s="1" t="s">
        <v>14</v>
      </c>
      <c r="BR206" s="1" t="s">
        <v>46</v>
      </c>
      <c r="BS206" s="1" t="s">
        <v>42</v>
      </c>
      <c r="BT206" s="1">
        <v>692.94</v>
      </c>
      <c r="BU206" s="1" t="s">
        <v>17</v>
      </c>
      <c r="BW206" s="1" t="s">
        <v>86</v>
      </c>
      <c r="BX206" s="1">
        <v>23.248999999999999</v>
      </c>
      <c r="BZ206" s="1">
        <v>414</v>
      </c>
      <c r="CC206" s="1" t="s">
        <v>18</v>
      </c>
      <c r="CD206" s="1">
        <v>152</v>
      </c>
      <c r="CE206" s="1">
        <v>12</v>
      </c>
      <c r="CH206" s="1">
        <v>0.35499999999999998</v>
      </c>
      <c r="CM206" s="1" t="s">
        <v>18</v>
      </c>
      <c r="CN206" s="1">
        <v>528</v>
      </c>
      <c r="CO206" s="1" t="s">
        <v>285</v>
      </c>
      <c r="CQ206" s="1">
        <v>248.2</v>
      </c>
    </row>
    <row r="207" spans="1:95" x14ac:dyDescent="0.25">
      <c r="A207" s="1" t="s">
        <v>465</v>
      </c>
      <c r="B207" s="1">
        <v>201600798</v>
      </c>
      <c r="C207" s="1" t="s">
        <v>287</v>
      </c>
      <c r="D207" s="1" t="s">
        <v>291</v>
      </c>
      <c r="E207" s="1">
        <v>4953250</v>
      </c>
      <c r="F207" s="1">
        <v>377.05320576000003</v>
      </c>
      <c r="G207" s="1" t="s">
        <v>21</v>
      </c>
      <c r="H207" s="1" t="s">
        <v>254</v>
      </c>
      <c r="I207" s="2">
        <v>42438.506944444445</v>
      </c>
      <c r="K207" s="1">
        <v>7.8784999999999998</v>
      </c>
      <c r="L207" s="1">
        <v>623</v>
      </c>
      <c r="O207" s="1">
        <v>201</v>
      </c>
      <c r="P207" s="1">
        <v>121</v>
      </c>
      <c r="Q207" s="1">
        <v>14.9</v>
      </c>
      <c r="V207" s="1">
        <v>73100</v>
      </c>
      <c r="W207" s="1">
        <v>17900</v>
      </c>
      <c r="X207" s="1">
        <v>40600</v>
      </c>
      <c r="Y207" s="1">
        <v>2430</v>
      </c>
      <c r="Z207" s="1">
        <v>10.039999999999999</v>
      </c>
      <c r="AA207" s="1" t="s">
        <v>111</v>
      </c>
      <c r="AB207" s="1" t="s">
        <v>14</v>
      </c>
      <c r="AD207" s="1" t="s">
        <v>123</v>
      </c>
      <c r="AE207" s="1" t="s">
        <v>46</v>
      </c>
      <c r="AF207" s="1" t="s">
        <v>85</v>
      </c>
      <c r="AG207" s="1" t="s">
        <v>46</v>
      </c>
      <c r="AH207" s="1" t="s">
        <v>17</v>
      </c>
      <c r="AI207" s="1" t="s">
        <v>23</v>
      </c>
      <c r="AJ207" s="1" t="s">
        <v>86</v>
      </c>
      <c r="AK207" s="1">
        <v>1.02</v>
      </c>
      <c r="AL207" s="1" t="s">
        <v>17</v>
      </c>
      <c r="AM207" s="1" t="s">
        <v>54</v>
      </c>
      <c r="AN207" s="1">
        <v>1.3280000000000001</v>
      </c>
      <c r="AO207" s="1" t="s">
        <v>14</v>
      </c>
      <c r="AP207" s="1" t="s">
        <v>46</v>
      </c>
      <c r="AQ207" s="1" t="s">
        <v>42</v>
      </c>
      <c r="AR207" s="1">
        <v>883.52</v>
      </c>
      <c r="AS207" s="1" t="s">
        <v>17</v>
      </c>
      <c r="AU207" s="1" t="s">
        <v>86</v>
      </c>
      <c r="AV207" s="1" t="s">
        <v>24</v>
      </c>
      <c r="AX207" s="1">
        <v>72400</v>
      </c>
      <c r="AY207" s="1">
        <v>17600</v>
      </c>
      <c r="AZ207" s="1">
        <v>35500</v>
      </c>
      <c r="BA207" s="1">
        <v>2910</v>
      </c>
      <c r="BB207" s="1">
        <v>3731</v>
      </c>
      <c r="BC207" s="1">
        <v>3920</v>
      </c>
      <c r="BD207" s="1">
        <v>196.4</v>
      </c>
      <c r="BF207" s="1" t="s">
        <v>123</v>
      </c>
      <c r="BG207" s="1">
        <v>7.1029999999999998</v>
      </c>
      <c r="BH207" s="1">
        <v>158.73000000000002</v>
      </c>
      <c r="BI207" s="1" t="s">
        <v>46</v>
      </c>
      <c r="BJ207" s="1">
        <v>0.152</v>
      </c>
      <c r="BK207" s="1">
        <v>8.1809999999999992</v>
      </c>
      <c r="BL207" s="1" t="s">
        <v>86</v>
      </c>
      <c r="BM207" s="1">
        <v>7.7389999999999999</v>
      </c>
      <c r="BN207" s="1">
        <v>6.4189999999999996</v>
      </c>
      <c r="BO207" s="1" t="s">
        <v>54</v>
      </c>
      <c r="BP207" s="1">
        <v>1.171</v>
      </c>
      <c r="BQ207" s="1" t="s">
        <v>14</v>
      </c>
      <c r="BR207" s="1" t="s">
        <v>46</v>
      </c>
      <c r="BS207" s="1" t="s">
        <v>42</v>
      </c>
      <c r="BT207" s="1">
        <v>823.7</v>
      </c>
      <c r="BU207" s="1" t="s">
        <v>17</v>
      </c>
      <c r="BW207" s="1" t="s">
        <v>86</v>
      </c>
      <c r="BX207" s="1">
        <v>30.672999999999998</v>
      </c>
      <c r="BZ207" s="1">
        <v>434</v>
      </c>
      <c r="CC207" s="1" t="s">
        <v>18</v>
      </c>
      <c r="CD207" s="1">
        <v>148</v>
      </c>
      <c r="CE207" s="1">
        <v>6</v>
      </c>
      <c r="CH207" s="1">
        <v>0.46200000000000002</v>
      </c>
      <c r="CM207" s="1" t="s">
        <v>18</v>
      </c>
      <c r="CN207" s="1">
        <v>456.7</v>
      </c>
      <c r="CO207" s="1" t="s">
        <v>285</v>
      </c>
    </row>
    <row r="208" spans="1:95" x14ac:dyDescent="0.25">
      <c r="A208" s="1" t="s">
        <v>471</v>
      </c>
      <c r="B208" s="1">
        <v>201601040</v>
      </c>
      <c r="C208" s="1" t="s">
        <v>287</v>
      </c>
      <c r="D208" s="1" t="s">
        <v>294</v>
      </c>
      <c r="E208" s="1">
        <v>4953250</v>
      </c>
      <c r="F208" s="1">
        <v>377.05320576000003</v>
      </c>
      <c r="G208" s="1" t="s">
        <v>21</v>
      </c>
      <c r="H208" s="1" t="s">
        <v>254</v>
      </c>
      <c r="I208" s="2">
        <v>42458.409722222219</v>
      </c>
      <c r="K208" s="1">
        <v>7.907</v>
      </c>
      <c r="L208" s="1">
        <v>614</v>
      </c>
      <c r="O208" s="1">
        <v>203</v>
      </c>
      <c r="P208" s="1">
        <v>118</v>
      </c>
      <c r="Q208" s="1">
        <v>16</v>
      </c>
      <c r="V208" s="1">
        <v>76800</v>
      </c>
      <c r="W208" s="1">
        <v>17700</v>
      </c>
      <c r="X208" s="1">
        <v>41800</v>
      </c>
      <c r="Y208" s="1">
        <v>2230</v>
      </c>
      <c r="Z208" s="1">
        <v>16.100999999999999</v>
      </c>
      <c r="AA208" s="1" t="s">
        <v>111</v>
      </c>
      <c r="AB208" s="1" t="s">
        <v>14</v>
      </c>
      <c r="AD208" s="1" t="s">
        <v>123</v>
      </c>
      <c r="AE208" s="1" t="s">
        <v>46</v>
      </c>
      <c r="AF208" s="1" t="s">
        <v>85</v>
      </c>
      <c r="AG208" s="1" t="s">
        <v>46</v>
      </c>
      <c r="AH208" s="1" t="s">
        <v>17</v>
      </c>
      <c r="AI208" s="1" t="s">
        <v>23</v>
      </c>
      <c r="AJ208" s="1" t="s">
        <v>86</v>
      </c>
      <c r="AK208" s="1" t="s">
        <v>46</v>
      </c>
      <c r="AL208" s="1" t="s">
        <v>17</v>
      </c>
      <c r="AM208" s="1" t="s">
        <v>54</v>
      </c>
      <c r="AN208" s="1">
        <v>1.3680000000000001</v>
      </c>
      <c r="AO208" s="1" t="s">
        <v>14</v>
      </c>
      <c r="AP208" s="1" t="s">
        <v>46</v>
      </c>
      <c r="AQ208" s="1" t="s">
        <v>42</v>
      </c>
      <c r="AR208" s="1">
        <v>852.96</v>
      </c>
      <c r="AS208" s="1" t="s">
        <v>17</v>
      </c>
      <c r="AU208" s="1" t="s">
        <v>86</v>
      </c>
      <c r="AV208" s="1" t="s">
        <v>24</v>
      </c>
      <c r="AX208" s="1">
        <v>78100</v>
      </c>
      <c r="AY208" s="1">
        <v>18300</v>
      </c>
      <c r="AZ208" s="1">
        <v>41600</v>
      </c>
      <c r="BA208" s="1">
        <v>2660</v>
      </c>
      <c r="BB208" s="1">
        <v>1974.7</v>
      </c>
      <c r="BC208" s="1">
        <v>1610</v>
      </c>
      <c r="BD208" s="1">
        <v>55.295000000000002</v>
      </c>
      <c r="BF208" s="1" t="s">
        <v>123</v>
      </c>
      <c r="BG208" s="1">
        <v>1.038</v>
      </c>
      <c r="BH208" s="1" t="s">
        <v>85</v>
      </c>
      <c r="BI208" s="1" t="s">
        <v>46</v>
      </c>
      <c r="BJ208" s="1" t="s">
        <v>17</v>
      </c>
      <c r="BK208" s="1">
        <v>8.1120000000000001</v>
      </c>
      <c r="BL208" s="1" t="s">
        <v>86</v>
      </c>
      <c r="BM208" s="1">
        <v>3.2309999999999999</v>
      </c>
      <c r="BN208" s="1">
        <v>1.9490000000000001</v>
      </c>
      <c r="BO208" s="1" t="s">
        <v>54</v>
      </c>
      <c r="BP208" s="1">
        <v>1.3620000000000001</v>
      </c>
      <c r="BQ208" s="1" t="s">
        <v>14</v>
      </c>
      <c r="BR208" s="1" t="s">
        <v>46</v>
      </c>
      <c r="BS208" s="1" t="s">
        <v>42</v>
      </c>
      <c r="BT208" s="1">
        <v>868.12</v>
      </c>
      <c r="BU208" s="1" t="s">
        <v>17</v>
      </c>
      <c r="BW208" s="1" t="s">
        <v>86</v>
      </c>
      <c r="BX208" s="1" t="s">
        <v>24</v>
      </c>
      <c r="BZ208" s="1">
        <v>416</v>
      </c>
      <c r="CC208" s="1" t="s">
        <v>18</v>
      </c>
      <c r="CD208" s="1">
        <v>144</v>
      </c>
      <c r="CE208" s="1">
        <v>6</v>
      </c>
      <c r="CH208" s="1">
        <v>0.38400000000000001</v>
      </c>
      <c r="CM208" s="1" t="s">
        <v>18</v>
      </c>
      <c r="CN208" s="1">
        <v>60.4</v>
      </c>
      <c r="CO208" s="1" t="s">
        <v>285</v>
      </c>
    </row>
    <row r="209" spans="1:98" x14ac:dyDescent="0.25">
      <c r="A209" s="1" t="s">
        <v>473</v>
      </c>
      <c r="B209" s="1">
        <v>201600827</v>
      </c>
      <c r="C209" s="1" t="s">
        <v>287</v>
      </c>
      <c r="D209" s="1" t="s">
        <v>292</v>
      </c>
      <c r="E209" s="1">
        <v>4953250</v>
      </c>
      <c r="F209" s="1">
        <v>377.05320576000003</v>
      </c>
      <c r="G209" s="1" t="s">
        <v>21</v>
      </c>
      <c r="H209" s="1" t="s">
        <v>254</v>
      </c>
      <c r="I209" s="2">
        <v>42444.458333333336</v>
      </c>
      <c r="K209" s="1">
        <v>7.9390000000000001</v>
      </c>
      <c r="L209" s="1">
        <v>655</v>
      </c>
      <c r="O209" s="1">
        <v>214</v>
      </c>
      <c r="P209" s="1">
        <v>126</v>
      </c>
      <c r="Q209" s="1">
        <v>15.9</v>
      </c>
      <c r="V209" s="1">
        <v>82900</v>
      </c>
      <c r="W209" s="1">
        <v>20300</v>
      </c>
      <c r="X209" s="1">
        <v>48600</v>
      </c>
      <c r="Y209" s="1">
        <v>2620</v>
      </c>
      <c r="Z209" s="1" t="s">
        <v>24</v>
      </c>
      <c r="AA209" s="1" t="s">
        <v>111</v>
      </c>
      <c r="AB209" s="1" t="s">
        <v>14</v>
      </c>
      <c r="AD209" s="1" t="s">
        <v>123</v>
      </c>
      <c r="AE209" s="1" t="s">
        <v>46</v>
      </c>
      <c r="AF209" s="1" t="s">
        <v>85</v>
      </c>
      <c r="AG209" s="1" t="s">
        <v>46</v>
      </c>
      <c r="AH209" s="1" t="s">
        <v>17</v>
      </c>
      <c r="AI209" s="1" t="s">
        <v>23</v>
      </c>
      <c r="AJ209" s="1" t="s">
        <v>86</v>
      </c>
      <c r="AK209" s="1" t="s">
        <v>46</v>
      </c>
      <c r="AL209" s="1" t="s">
        <v>17</v>
      </c>
      <c r="AM209" s="1" t="s">
        <v>54</v>
      </c>
      <c r="AN209" s="1">
        <v>1.4650000000000001</v>
      </c>
      <c r="AO209" s="1" t="s">
        <v>14</v>
      </c>
      <c r="AP209" s="1" t="s">
        <v>46</v>
      </c>
      <c r="AQ209" s="1" t="s">
        <v>42</v>
      </c>
      <c r="AR209" s="1">
        <v>916.94</v>
      </c>
      <c r="AS209" s="1" t="s">
        <v>17</v>
      </c>
      <c r="AU209" s="1" t="s">
        <v>86</v>
      </c>
      <c r="AV209" s="1" t="s">
        <v>24</v>
      </c>
      <c r="AX209" s="1">
        <v>76800</v>
      </c>
      <c r="AY209" s="1">
        <v>19400</v>
      </c>
      <c r="AZ209" s="1">
        <v>39200</v>
      </c>
      <c r="BA209" s="1">
        <v>2720</v>
      </c>
      <c r="BB209" s="1">
        <v>1899.9</v>
      </c>
      <c r="BC209" s="1">
        <v>1950</v>
      </c>
      <c r="BD209" s="1">
        <v>76.986000000000004</v>
      </c>
      <c r="BF209" s="1" t="s">
        <v>123</v>
      </c>
      <c r="BG209" s="1">
        <v>1.8089999999999999</v>
      </c>
      <c r="BH209" s="1" t="s">
        <v>85</v>
      </c>
      <c r="BI209" s="1" t="s">
        <v>46</v>
      </c>
      <c r="BJ209" s="1" t="s">
        <v>17</v>
      </c>
      <c r="BK209" s="1">
        <v>5.2309999999999999</v>
      </c>
      <c r="BL209" s="1" t="s">
        <v>86</v>
      </c>
      <c r="BM209" s="1">
        <v>4.5030000000000001</v>
      </c>
      <c r="BN209" s="1">
        <v>2.7730000000000001</v>
      </c>
      <c r="BO209" s="1" t="s">
        <v>54</v>
      </c>
      <c r="BP209" s="1">
        <v>1.4490000000000001</v>
      </c>
      <c r="BQ209" s="1" t="s">
        <v>14</v>
      </c>
      <c r="BR209" s="1" t="s">
        <v>46</v>
      </c>
      <c r="BS209" s="1" t="s">
        <v>42</v>
      </c>
      <c r="BT209" s="1">
        <v>912.88</v>
      </c>
      <c r="BU209" s="1" t="s">
        <v>17</v>
      </c>
      <c r="BW209" s="1" t="s">
        <v>86</v>
      </c>
      <c r="BX209" s="1">
        <v>12.084</v>
      </c>
      <c r="BZ209" s="1">
        <v>466</v>
      </c>
      <c r="CC209" s="1" t="s">
        <v>18</v>
      </c>
      <c r="CD209" s="1">
        <v>154</v>
      </c>
      <c r="CE209" s="1">
        <v>5</v>
      </c>
      <c r="CH209" s="1">
        <v>0.45700000000000002</v>
      </c>
      <c r="CM209" s="1" t="s">
        <v>18</v>
      </c>
      <c r="CN209" s="1">
        <v>351.2</v>
      </c>
      <c r="CO209" s="1" t="s">
        <v>285</v>
      </c>
      <c r="CQ209" s="1">
        <v>290.39999999999998</v>
      </c>
    </row>
    <row r="210" spans="1:98" x14ac:dyDescent="0.25">
      <c r="A210" s="1" t="s">
        <v>478</v>
      </c>
      <c r="B210" s="1">
        <v>201600928</v>
      </c>
      <c r="C210" s="1" t="s">
        <v>287</v>
      </c>
      <c r="D210" s="1" t="s">
        <v>293</v>
      </c>
      <c r="E210" s="1">
        <v>4953250</v>
      </c>
      <c r="F210" s="1">
        <v>377.05320576000003</v>
      </c>
      <c r="G210" s="1" t="s">
        <v>21</v>
      </c>
      <c r="H210" s="1" t="s">
        <v>254</v>
      </c>
      <c r="I210" s="2">
        <v>42451.486111111109</v>
      </c>
      <c r="K210" s="1">
        <v>7.9984999999999999</v>
      </c>
      <c r="L210" s="1">
        <v>650</v>
      </c>
      <c r="O210" s="1">
        <v>214</v>
      </c>
      <c r="P210" s="1">
        <v>123</v>
      </c>
      <c r="Q210" s="1">
        <v>16.600000000000001</v>
      </c>
      <c r="V210" s="1">
        <v>79600</v>
      </c>
      <c r="W210" s="1">
        <v>19300</v>
      </c>
      <c r="X210" s="1">
        <v>43100</v>
      </c>
      <c r="Y210" s="1">
        <v>2360</v>
      </c>
      <c r="Z210" s="1">
        <v>10.061</v>
      </c>
      <c r="AA210" s="1" t="s">
        <v>111</v>
      </c>
      <c r="AB210" s="1" t="s">
        <v>14</v>
      </c>
      <c r="AD210" s="1" t="s">
        <v>123</v>
      </c>
      <c r="AE210" s="1" t="s">
        <v>46</v>
      </c>
      <c r="AF210" s="1" t="s">
        <v>85</v>
      </c>
      <c r="AG210" s="1" t="s">
        <v>46</v>
      </c>
      <c r="AH210" s="1" t="s">
        <v>17</v>
      </c>
      <c r="AI210" s="1" t="s">
        <v>23</v>
      </c>
      <c r="AJ210" s="1" t="s">
        <v>86</v>
      </c>
      <c r="AK210" s="1" t="s">
        <v>46</v>
      </c>
      <c r="AL210" s="1" t="s">
        <v>17</v>
      </c>
      <c r="AM210" s="1" t="s">
        <v>54</v>
      </c>
      <c r="AN210" s="1">
        <v>1.413</v>
      </c>
      <c r="AO210" s="1" t="s">
        <v>14</v>
      </c>
      <c r="AP210" s="1" t="s">
        <v>46</v>
      </c>
      <c r="AQ210" s="1" t="s">
        <v>42</v>
      </c>
      <c r="AR210" s="1">
        <v>908.02</v>
      </c>
      <c r="AS210" s="1" t="s">
        <v>17</v>
      </c>
      <c r="AU210" s="1" t="s">
        <v>86</v>
      </c>
      <c r="AV210" s="1" t="s">
        <v>24</v>
      </c>
      <c r="AX210" s="1">
        <v>82100</v>
      </c>
      <c r="AY210" s="1">
        <v>19800</v>
      </c>
      <c r="AZ210" s="1">
        <v>42600</v>
      </c>
      <c r="BA210" s="1">
        <v>2450</v>
      </c>
      <c r="BB210" s="1">
        <v>545.4</v>
      </c>
      <c r="BC210" s="1">
        <v>679</v>
      </c>
      <c r="BD210" s="1">
        <v>87.585999999999999</v>
      </c>
      <c r="BF210" s="1" t="s">
        <v>123</v>
      </c>
      <c r="BG210" s="1">
        <v>1.0509999999999999</v>
      </c>
      <c r="BH210" s="1" t="s">
        <v>85</v>
      </c>
      <c r="BI210" s="1" t="s">
        <v>46</v>
      </c>
      <c r="BJ210" s="1" t="s">
        <v>17</v>
      </c>
      <c r="BK210" s="1">
        <v>5.5049999999999999</v>
      </c>
      <c r="BL210" s="1" t="s">
        <v>86</v>
      </c>
      <c r="BM210" s="1">
        <v>3.3410000000000002</v>
      </c>
      <c r="BN210" s="1">
        <v>2.2799999999999998</v>
      </c>
      <c r="BO210" s="1" t="s">
        <v>54</v>
      </c>
      <c r="BP210" s="1" t="s">
        <v>46</v>
      </c>
      <c r="BQ210" s="1" t="s">
        <v>14</v>
      </c>
      <c r="BR210" s="1" t="s">
        <v>46</v>
      </c>
      <c r="BS210" s="1" t="s">
        <v>42</v>
      </c>
      <c r="BT210" s="1">
        <v>947.09</v>
      </c>
      <c r="BU210" s="1" t="s">
        <v>17</v>
      </c>
      <c r="BW210" s="1" t="s">
        <v>86</v>
      </c>
      <c r="BX210" s="1" t="s">
        <v>24</v>
      </c>
      <c r="BZ210" s="1">
        <v>466</v>
      </c>
      <c r="CC210" s="1" t="s">
        <v>18</v>
      </c>
      <c r="CD210" s="1">
        <v>149</v>
      </c>
      <c r="CE210" s="1">
        <v>4</v>
      </c>
      <c r="CH210" s="1">
        <v>0.39</v>
      </c>
      <c r="CM210" s="1" t="s">
        <v>18</v>
      </c>
      <c r="CN210" s="1">
        <v>176</v>
      </c>
      <c r="CO210" s="1" t="s">
        <v>285</v>
      </c>
    </row>
    <row r="211" spans="1:98" x14ac:dyDescent="0.25">
      <c r="A211" s="1" t="s">
        <v>488</v>
      </c>
      <c r="B211" s="1">
        <v>201601175</v>
      </c>
      <c r="C211" s="1" t="s">
        <v>287</v>
      </c>
      <c r="D211" s="1" t="s">
        <v>295</v>
      </c>
      <c r="E211" s="1">
        <v>4953250</v>
      </c>
      <c r="F211" s="1">
        <v>377.05320576000003</v>
      </c>
      <c r="G211" s="1" t="s">
        <v>21</v>
      </c>
      <c r="H211" s="1" t="s">
        <v>254</v>
      </c>
      <c r="I211" s="2">
        <v>42464.611111111109</v>
      </c>
      <c r="K211" s="1">
        <v>8.0380000000000003</v>
      </c>
      <c r="L211" s="1">
        <v>660</v>
      </c>
      <c r="O211" s="1">
        <v>220</v>
      </c>
      <c r="P211" s="1">
        <v>120</v>
      </c>
      <c r="Q211" s="1">
        <v>18.5</v>
      </c>
      <c r="V211" s="1">
        <v>79300</v>
      </c>
      <c r="W211" s="1">
        <v>18700</v>
      </c>
      <c r="X211" s="1">
        <v>50100</v>
      </c>
      <c r="Y211" s="1">
        <v>2480</v>
      </c>
      <c r="Z211" s="1">
        <v>14.619</v>
      </c>
      <c r="AA211" s="1" t="s">
        <v>111</v>
      </c>
      <c r="AB211" s="1" t="s">
        <v>14</v>
      </c>
      <c r="AD211" s="1" t="s">
        <v>123</v>
      </c>
      <c r="AE211" s="1" t="s">
        <v>46</v>
      </c>
      <c r="AF211" s="1" t="s">
        <v>85</v>
      </c>
      <c r="AG211" s="1" t="s">
        <v>46</v>
      </c>
      <c r="AH211" s="1" t="s">
        <v>17</v>
      </c>
      <c r="AI211" s="1" t="s">
        <v>23</v>
      </c>
      <c r="AJ211" s="1" t="s">
        <v>86</v>
      </c>
      <c r="AK211" s="1">
        <v>1.0489999999999999</v>
      </c>
      <c r="AL211" s="1" t="s">
        <v>17</v>
      </c>
      <c r="AM211" s="1" t="s">
        <v>54</v>
      </c>
      <c r="AN211" s="1">
        <v>1.478</v>
      </c>
      <c r="AO211" s="1" t="s">
        <v>14</v>
      </c>
      <c r="AP211" s="1" t="s">
        <v>46</v>
      </c>
      <c r="AQ211" s="1" t="s">
        <v>42</v>
      </c>
      <c r="AR211" s="1">
        <v>824.64</v>
      </c>
      <c r="AS211" s="1" t="s">
        <v>17</v>
      </c>
      <c r="AU211" s="1" t="s">
        <v>86</v>
      </c>
      <c r="AV211" s="1" t="s">
        <v>24</v>
      </c>
      <c r="AX211" s="1">
        <v>81900</v>
      </c>
      <c r="AY211" s="1">
        <v>18700</v>
      </c>
      <c r="AZ211" s="1">
        <v>49200</v>
      </c>
      <c r="BA211" s="1">
        <v>2725</v>
      </c>
      <c r="BB211" s="1">
        <v>294.73</v>
      </c>
      <c r="BC211" s="1">
        <v>338</v>
      </c>
      <c r="BD211" s="1">
        <v>73.42</v>
      </c>
      <c r="BF211" s="1" t="s">
        <v>123</v>
      </c>
      <c r="BG211" s="1" t="s">
        <v>46</v>
      </c>
      <c r="BH211" s="1" t="s">
        <v>85</v>
      </c>
      <c r="BI211" s="1" t="s">
        <v>46</v>
      </c>
      <c r="BJ211" s="1" t="s">
        <v>17</v>
      </c>
      <c r="BK211" s="1" t="s">
        <v>23</v>
      </c>
      <c r="BL211" s="1" t="s">
        <v>86</v>
      </c>
      <c r="BM211" s="1">
        <v>2.948</v>
      </c>
      <c r="BN211" s="1">
        <v>1.94</v>
      </c>
      <c r="BO211" s="1" t="s">
        <v>54</v>
      </c>
      <c r="BP211" s="1">
        <v>1.248</v>
      </c>
      <c r="BQ211" s="1" t="s">
        <v>14</v>
      </c>
      <c r="BR211" s="1" t="s">
        <v>46</v>
      </c>
      <c r="BS211" s="1" t="s">
        <v>42</v>
      </c>
      <c r="BT211" s="1">
        <v>838.77</v>
      </c>
      <c r="BU211" s="1" t="s">
        <v>17</v>
      </c>
      <c r="BW211" s="1" t="s">
        <v>86</v>
      </c>
      <c r="BX211" s="1" t="s">
        <v>24</v>
      </c>
      <c r="BZ211" s="1">
        <v>456</v>
      </c>
      <c r="CC211" s="1" t="s">
        <v>18</v>
      </c>
      <c r="CD211" s="1">
        <v>146</v>
      </c>
      <c r="CE211" s="1">
        <v>4</v>
      </c>
      <c r="CH211" s="1">
        <v>0.41899999999999998</v>
      </c>
      <c r="CM211" s="1" t="s">
        <v>18</v>
      </c>
      <c r="CN211" s="1">
        <v>110</v>
      </c>
      <c r="CO211" s="1" t="s">
        <v>285</v>
      </c>
      <c r="CQ211" s="1">
        <v>274.8</v>
      </c>
    </row>
    <row r="212" spans="1:98" x14ac:dyDescent="0.25">
      <c r="A212" s="1" t="s">
        <v>460</v>
      </c>
      <c r="B212" s="1">
        <v>201600729</v>
      </c>
      <c r="C212" s="1" t="s">
        <v>287</v>
      </c>
      <c r="D212" s="1" t="s">
        <v>290</v>
      </c>
      <c r="E212" s="1">
        <v>4953250</v>
      </c>
      <c r="F212" s="1">
        <v>377.05320576000003</v>
      </c>
      <c r="G212" s="1" t="s">
        <v>21</v>
      </c>
      <c r="H212" s="1" t="s">
        <v>254</v>
      </c>
      <c r="I212" s="2">
        <v>42430.34375</v>
      </c>
      <c r="K212" s="1">
        <v>7.8445</v>
      </c>
      <c r="L212" s="1">
        <v>669</v>
      </c>
      <c r="O212" s="1">
        <v>223</v>
      </c>
      <c r="P212" s="1">
        <v>132</v>
      </c>
      <c r="Q212" s="1">
        <v>14.7</v>
      </c>
      <c r="V212" s="1">
        <v>80000</v>
      </c>
      <c r="W212" s="1">
        <v>20700</v>
      </c>
      <c r="X212" s="1">
        <v>47000</v>
      </c>
      <c r="Y212" s="1">
        <v>2720</v>
      </c>
      <c r="Z212" s="1">
        <v>60.127000000000002</v>
      </c>
      <c r="AA212" s="1">
        <v>44.2</v>
      </c>
      <c r="AB212" s="1" t="s">
        <v>14</v>
      </c>
      <c r="AD212" s="1" t="s">
        <v>123</v>
      </c>
      <c r="AE212" s="1" t="s">
        <v>46</v>
      </c>
      <c r="AF212" s="1" t="s">
        <v>85</v>
      </c>
      <c r="AG212" s="1" t="s">
        <v>46</v>
      </c>
      <c r="AH212" s="1" t="s">
        <v>17</v>
      </c>
      <c r="AI212" s="1" t="s">
        <v>23</v>
      </c>
      <c r="AJ212" s="1" t="s">
        <v>86</v>
      </c>
      <c r="AK212" s="1">
        <v>1.306</v>
      </c>
      <c r="AL212" s="1" t="s">
        <v>17</v>
      </c>
      <c r="AM212" s="1" t="s">
        <v>54</v>
      </c>
      <c r="AN212" s="1">
        <v>1.4079999999999999</v>
      </c>
      <c r="AO212" s="1" t="s">
        <v>14</v>
      </c>
      <c r="AP212" s="1">
        <v>1.2809999999999999</v>
      </c>
      <c r="AQ212" s="1" t="s">
        <v>42</v>
      </c>
      <c r="AR212" s="1">
        <v>917.48</v>
      </c>
      <c r="AS212" s="1" t="s">
        <v>17</v>
      </c>
      <c r="AU212" s="1" t="s">
        <v>86</v>
      </c>
      <c r="AV212" s="1" t="s">
        <v>24</v>
      </c>
      <c r="AX212" s="1">
        <v>80500</v>
      </c>
      <c r="AY212" s="1">
        <v>20500</v>
      </c>
      <c r="AZ212" s="1">
        <v>42400</v>
      </c>
      <c r="BA212" s="1">
        <v>3440</v>
      </c>
      <c r="BB212" s="1">
        <v>3320.9</v>
      </c>
      <c r="BC212" s="1">
        <v>3080</v>
      </c>
      <c r="BD212" s="1">
        <v>198.82</v>
      </c>
      <c r="BF212" s="1" t="s">
        <v>123</v>
      </c>
      <c r="BG212" s="1">
        <v>1.2070000000000001</v>
      </c>
      <c r="BH212" s="1">
        <v>122.50999999999999</v>
      </c>
      <c r="BI212" s="1" t="s">
        <v>46</v>
      </c>
      <c r="BJ212" s="1">
        <v>0.13500000000000001</v>
      </c>
      <c r="BK212" s="1">
        <v>4.3410000000000002</v>
      </c>
      <c r="BL212" s="1" t="s">
        <v>86</v>
      </c>
      <c r="BM212" s="1">
        <v>6.577</v>
      </c>
      <c r="BN212" s="1">
        <v>5.1479999999999997</v>
      </c>
      <c r="BO212" s="1" t="s">
        <v>54</v>
      </c>
      <c r="BP212" s="1">
        <v>1.0309999999999999</v>
      </c>
      <c r="BQ212" s="1" t="s">
        <v>14</v>
      </c>
      <c r="BR212" s="1" t="s">
        <v>46</v>
      </c>
      <c r="BS212" s="1" t="s">
        <v>42</v>
      </c>
      <c r="BT212" s="1">
        <v>1054.5999999999999</v>
      </c>
      <c r="BU212" s="1" t="s">
        <v>17</v>
      </c>
      <c r="BW212" s="1" t="s">
        <v>86</v>
      </c>
      <c r="BX212" s="1">
        <v>25.454999999999998</v>
      </c>
      <c r="BZ212" s="1">
        <v>476</v>
      </c>
      <c r="CC212" s="1" t="s">
        <v>18</v>
      </c>
      <c r="CD212" s="1">
        <v>161</v>
      </c>
      <c r="CE212" s="1">
        <v>8</v>
      </c>
      <c r="CH212" s="1">
        <v>0.58499999999999996</v>
      </c>
      <c r="CM212" s="1" t="s">
        <v>18</v>
      </c>
      <c r="CN212" s="1">
        <v>34.799999999999997</v>
      </c>
      <c r="CO212" s="1" t="s">
        <v>285</v>
      </c>
      <c r="CQ212" s="1">
        <v>284.8</v>
      </c>
    </row>
    <row r="213" spans="1:98" x14ac:dyDescent="0.25">
      <c r="A213" s="1" t="s">
        <v>442</v>
      </c>
      <c r="B213" s="1">
        <v>201600512</v>
      </c>
      <c r="C213" s="1" t="s">
        <v>287</v>
      </c>
      <c r="D213" s="1" t="s">
        <v>288</v>
      </c>
      <c r="E213" s="1">
        <v>4953250</v>
      </c>
      <c r="F213" s="1">
        <v>377.05320576000003</v>
      </c>
      <c r="G213" s="1" t="s">
        <v>21</v>
      </c>
      <c r="H213" s="1" t="s">
        <v>254</v>
      </c>
      <c r="I213" s="2">
        <v>42416.708333333336</v>
      </c>
      <c r="K213" s="1">
        <v>7.5955000000000004</v>
      </c>
      <c r="L213" s="1">
        <v>718</v>
      </c>
      <c r="O213" s="1">
        <v>229</v>
      </c>
      <c r="P213" s="1">
        <v>127</v>
      </c>
      <c r="Q213" s="1">
        <v>17.100000000000001</v>
      </c>
      <c r="V213" s="1">
        <v>77700</v>
      </c>
      <c r="W213" s="1">
        <v>18800</v>
      </c>
      <c r="X213" s="1">
        <v>70700</v>
      </c>
      <c r="Y213" s="1">
        <v>3330</v>
      </c>
      <c r="Z213" s="1">
        <v>128.53</v>
      </c>
      <c r="AA213" s="1">
        <v>71.7</v>
      </c>
      <c r="AB213" s="1" t="s">
        <v>14</v>
      </c>
      <c r="AD213" s="1" t="s">
        <v>123</v>
      </c>
      <c r="AE213" s="1">
        <v>1.0209999999999999</v>
      </c>
      <c r="AF213" s="1">
        <v>104.75</v>
      </c>
      <c r="AG213" s="1" t="s">
        <v>46</v>
      </c>
      <c r="AH213" s="1" t="s">
        <v>17</v>
      </c>
      <c r="AI213" s="1" t="s">
        <v>23</v>
      </c>
      <c r="AJ213" s="1" t="s">
        <v>86</v>
      </c>
      <c r="AK213" s="1">
        <v>2.669</v>
      </c>
      <c r="AL213" s="1">
        <v>0.17399999999999999</v>
      </c>
      <c r="AM213" s="1" t="s">
        <v>54</v>
      </c>
      <c r="AN213" s="1">
        <v>1.6990000000000001</v>
      </c>
      <c r="AO213" s="1" t="s">
        <v>14</v>
      </c>
      <c r="AP213" s="1">
        <v>1.4650000000000001</v>
      </c>
      <c r="AQ213" s="1" t="s">
        <v>42</v>
      </c>
      <c r="AR213" s="1">
        <v>844.16</v>
      </c>
      <c r="AS213" s="1" t="s">
        <v>17</v>
      </c>
      <c r="AU213" s="1" t="s">
        <v>86</v>
      </c>
      <c r="AV213" s="1" t="s">
        <v>24</v>
      </c>
      <c r="AX213" s="1">
        <v>118000</v>
      </c>
      <c r="AY213" s="1">
        <v>35300</v>
      </c>
      <c r="AZ213" s="1">
        <v>61600</v>
      </c>
      <c r="BA213" s="1">
        <v>11600</v>
      </c>
      <c r="BB213" s="1">
        <v>68001</v>
      </c>
      <c r="BC213" s="1">
        <v>51600</v>
      </c>
      <c r="BD213" s="1">
        <v>1478.9</v>
      </c>
      <c r="BF213" s="1" t="s">
        <v>14</v>
      </c>
      <c r="BG213" s="1">
        <v>12.042999999999999</v>
      </c>
      <c r="BH213" s="1">
        <v>952</v>
      </c>
      <c r="BI213" s="1">
        <v>5.4669999999999996</v>
      </c>
      <c r="BJ213" s="1" t="s">
        <v>46</v>
      </c>
      <c r="BK213" s="1">
        <v>35.966999999999999</v>
      </c>
      <c r="BL213" s="1">
        <v>30.016999999999999</v>
      </c>
      <c r="BM213" s="1">
        <v>78.527000000000001</v>
      </c>
      <c r="BN213" s="1">
        <v>59.036999999999999</v>
      </c>
      <c r="BO213" s="1" t="s">
        <v>54</v>
      </c>
      <c r="BP213" s="1" t="s">
        <v>14</v>
      </c>
      <c r="BQ213" s="1">
        <v>39.527000000000001</v>
      </c>
      <c r="BR213" s="1">
        <v>22.175000000000001</v>
      </c>
      <c r="BS213" s="1" t="s">
        <v>14</v>
      </c>
      <c r="BT213" s="1">
        <v>1441</v>
      </c>
      <c r="BU213" s="1" t="s">
        <v>46</v>
      </c>
      <c r="BW213" s="1">
        <v>68.94</v>
      </c>
      <c r="BX213" s="1">
        <v>197.67</v>
      </c>
      <c r="BZ213" s="1">
        <v>570</v>
      </c>
      <c r="CC213" s="1" t="s">
        <v>18</v>
      </c>
      <c r="CD213" s="1">
        <v>155</v>
      </c>
      <c r="CE213" s="1">
        <v>20</v>
      </c>
      <c r="CH213" s="1">
        <v>0.75800000000000001</v>
      </c>
      <c r="CM213" s="1" t="s">
        <v>18</v>
      </c>
      <c r="CN213" s="1">
        <v>4790</v>
      </c>
      <c r="CO213" s="1" t="s">
        <v>285</v>
      </c>
      <c r="CQ213" s="1">
        <v>271.2</v>
      </c>
    </row>
    <row r="214" spans="1:98" x14ac:dyDescent="0.25">
      <c r="A214" s="1" t="s">
        <v>452</v>
      </c>
      <c r="B214" s="1">
        <v>201600690</v>
      </c>
      <c r="C214" s="1" t="s">
        <v>287</v>
      </c>
      <c r="D214" s="1" t="s">
        <v>289</v>
      </c>
      <c r="E214" s="1">
        <v>4953250</v>
      </c>
      <c r="F214" s="1">
        <v>377.05320576000003</v>
      </c>
      <c r="G214" s="1" t="s">
        <v>21</v>
      </c>
      <c r="H214" s="1" t="s">
        <v>254</v>
      </c>
      <c r="I214" s="2">
        <v>42424.361111111109</v>
      </c>
      <c r="K214" s="1">
        <v>7.6590000000000007</v>
      </c>
      <c r="L214" s="1">
        <v>709</v>
      </c>
      <c r="O214" s="1">
        <v>242</v>
      </c>
      <c r="P214" s="1">
        <v>136</v>
      </c>
      <c r="Q214" s="1">
        <v>14.6</v>
      </c>
      <c r="V214" s="1">
        <v>83000</v>
      </c>
      <c r="W214" s="1">
        <v>23300</v>
      </c>
      <c r="X214" s="1">
        <v>53400</v>
      </c>
      <c r="Y214" s="1">
        <v>2960</v>
      </c>
      <c r="Z214" s="1">
        <v>34.829000000000001</v>
      </c>
      <c r="AA214" s="1">
        <v>57.2</v>
      </c>
      <c r="AB214" s="1">
        <v>6.8570000000000002</v>
      </c>
      <c r="AD214" s="1" t="s">
        <v>123</v>
      </c>
      <c r="AE214" s="1" t="s">
        <v>46</v>
      </c>
      <c r="AF214" s="1" t="s">
        <v>85</v>
      </c>
      <c r="AG214" s="1" t="s">
        <v>46</v>
      </c>
      <c r="AH214" s="1" t="s">
        <v>17</v>
      </c>
      <c r="AI214" s="1">
        <v>5.3719999999999999</v>
      </c>
      <c r="AJ214" s="1" t="s">
        <v>86</v>
      </c>
      <c r="AK214" s="1">
        <v>1.972</v>
      </c>
      <c r="AL214" s="1">
        <v>0.19800000000000001</v>
      </c>
      <c r="AM214" s="1" t="s">
        <v>54</v>
      </c>
      <c r="AN214" s="1">
        <v>1.6160000000000001</v>
      </c>
      <c r="AO214" s="1" t="s">
        <v>14</v>
      </c>
      <c r="AP214" s="1">
        <v>1.288</v>
      </c>
      <c r="AQ214" s="1" t="s">
        <v>42</v>
      </c>
      <c r="AR214" s="1">
        <v>980.3</v>
      </c>
      <c r="AS214" s="1" t="s">
        <v>17</v>
      </c>
      <c r="AU214" s="1" t="s">
        <v>86</v>
      </c>
      <c r="AV214" s="1" t="s">
        <v>24</v>
      </c>
      <c r="AX214" s="1">
        <v>106000</v>
      </c>
      <c r="AY214" s="1">
        <v>25600</v>
      </c>
      <c r="AZ214" s="1">
        <v>50000</v>
      </c>
      <c r="BA214" s="1">
        <v>3200</v>
      </c>
      <c r="BB214" s="1">
        <v>1579.9</v>
      </c>
      <c r="BC214" s="1">
        <v>1140</v>
      </c>
      <c r="BD214" s="1">
        <v>591.5</v>
      </c>
      <c r="BF214" s="1" t="s">
        <v>123</v>
      </c>
      <c r="BG214" s="1">
        <v>1.663</v>
      </c>
      <c r="BH214" s="1">
        <v>150.85999999999999</v>
      </c>
      <c r="BI214" s="1">
        <v>1.2150000000000001</v>
      </c>
      <c r="BJ214" s="1">
        <v>0.33500000000000002</v>
      </c>
      <c r="BK214" s="1">
        <v>3.9540000000000002</v>
      </c>
      <c r="BL214" s="1" t="s">
        <v>86</v>
      </c>
      <c r="BM214" s="1">
        <v>11.723000000000001</v>
      </c>
      <c r="BN214" s="1">
        <v>7.5519999999999996</v>
      </c>
      <c r="BO214" s="1" t="s">
        <v>54</v>
      </c>
      <c r="BP214" s="1" t="s">
        <v>46</v>
      </c>
      <c r="BQ214" s="1">
        <v>5.45</v>
      </c>
      <c r="BR214" s="1" t="s">
        <v>46</v>
      </c>
      <c r="BS214" s="1" t="s">
        <v>42</v>
      </c>
      <c r="BT214" s="1">
        <v>1154.4000000000001</v>
      </c>
      <c r="BU214" s="1" t="s">
        <v>17</v>
      </c>
      <c r="BW214" s="1" t="s">
        <v>86</v>
      </c>
      <c r="BX214" s="1">
        <v>33.073999999999998</v>
      </c>
      <c r="BZ214" s="1">
        <v>526</v>
      </c>
      <c r="CC214" s="1" t="s">
        <v>18</v>
      </c>
      <c r="CD214" s="1">
        <v>166</v>
      </c>
      <c r="CE214" s="1">
        <v>21</v>
      </c>
      <c r="CH214" s="1">
        <v>0.6</v>
      </c>
      <c r="CM214" s="1" t="s">
        <v>18</v>
      </c>
      <c r="CN214" s="1" t="s">
        <v>97</v>
      </c>
      <c r="CO214" s="1" t="s">
        <v>285</v>
      </c>
      <c r="CQ214" s="1">
        <v>303</v>
      </c>
    </row>
    <row r="215" spans="1:98" x14ac:dyDescent="0.25">
      <c r="A215" s="1" t="s">
        <v>628</v>
      </c>
      <c r="B215" s="1" t="s">
        <v>311</v>
      </c>
      <c r="C215" s="1" t="s">
        <v>255</v>
      </c>
      <c r="D215" s="1">
        <v>0</v>
      </c>
      <c r="E215" s="1" t="s">
        <v>312</v>
      </c>
      <c r="F215" s="1">
        <v>377.58428928000001</v>
      </c>
      <c r="G215" s="1" t="s">
        <v>21</v>
      </c>
      <c r="H215" s="1" t="s">
        <v>254</v>
      </c>
      <c r="I215" s="2">
        <v>42228.447916666664</v>
      </c>
      <c r="O215" s="1">
        <v>120</v>
      </c>
      <c r="P215" s="1">
        <v>140</v>
      </c>
      <c r="Q215" s="1">
        <v>8.8000000000000007</v>
      </c>
      <c r="T215" s="1">
        <v>0.35</v>
      </c>
      <c r="BF215" s="1" t="s">
        <v>54</v>
      </c>
      <c r="BG215" s="1">
        <v>22</v>
      </c>
      <c r="BH215" s="1">
        <v>660</v>
      </c>
      <c r="BI215" s="1">
        <v>4.2</v>
      </c>
      <c r="BJ215" s="1" t="s">
        <v>184</v>
      </c>
      <c r="BK215" s="1">
        <v>25</v>
      </c>
      <c r="BM215" s="1">
        <v>58</v>
      </c>
      <c r="BN215" s="1">
        <v>44</v>
      </c>
      <c r="BO215" s="1">
        <v>0.14000000000000001</v>
      </c>
      <c r="BQ215" s="1">
        <v>18</v>
      </c>
      <c r="BR215" s="1">
        <v>3.8</v>
      </c>
      <c r="BS215" s="1">
        <v>0.73</v>
      </c>
      <c r="BU215" s="1">
        <v>1.1000000000000001</v>
      </c>
      <c r="BV215" s="1">
        <v>7.5</v>
      </c>
      <c r="BX215" s="1">
        <v>140</v>
      </c>
      <c r="CC215" s="1" t="s">
        <v>279</v>
      </c>
      <c r="CD215" s="1">
        <v>140</v>
      </c>
      <c r="CM215" s="1" t="s">
        <v>279</v>
      </c>
      <c r="CN215" s="1">
        <v>3400</v>
      </c>
      <c r="CR215" s="1" t="s">
        <v>204</v>
      </c>
      <c r="CT215" s="1">
        <v>72</v>
      </c>
    </row>
    <row r="216" spans="1:98" x14ac:dyDescent="0.25">
      <c r="A216" s="1" t="s">
        <v>629</v>
      </c>
      <c r="B216" s="1" t="s">
        <v>313</v>
      </c>
      <c r="C216" s="1" t="s">
        <v>255</v>
      </c>
      <c r="D216" s="1">
        <v>0</v>
      </c>
      <c r="E216" s="1" t="s">
        <v>314</v>
      </c>
      <c r="F216" s="1">
        <v>421.39063296</v>
      </c>
      <c r="G216" s="1" t="s">
        <v>21</v>
      </c>
      <c r="H216" s="1" t="s">
        <v>254</v>
      </c>
      <c r="I216" s="2">
        <v>42228.40625</v>
      </c>
      <c r="O216" s="1">
        <v>150</v>
      </c>
      <c r="P216" s="1">
        <v>220</v>
      </c>
      <c r="Q216" s="1">
        <v>9.3000000000000007</v>
      </c>
      <c r="T216" s="1">
        <v>0.34</v>
      </c>
      <c r="BF216" s="1" t="s">
        <v>54</v>
      </c>
      <c r="BG216" s="1">
        <v>23</v>
      </c>
      <c r="BH216" s="1">
        <v>900</v>
      </c>
      <c r="BI216" s="1">
        <v>5.1000000000000005</v>
      </c>
      <c r="BJ216" s="1">
        <v>0.80999999999999994</v>
      </c>
      <c r="BK216" s="1">
        <v>39</v>
      </c>
      <c r="BM216" s="1">
        <v>70</v>
      </c>
      <c r="BN216" s="1">
        <v>51</v>
      </c>
      <c r="BO216" s="1">
        <v>0.17</v>
      </c>
      <c r="BQ216" s="1">
        <v>32</v>
      </c>
      <c r="BR216" s="1">
        <v>4.5999999999999996</v>
      </c>
      <c r="BS216" s="1" t="s">
        <v>192</v>
      </c>
      <c r="BU216" s="1">
        <v>1.2</v>
      </c>
      <c r="BV216" s="1">
        <v>9.2999999999999989</v>
      </c>
      <c r="BX216" s="1">
        <v>190</v>
      </c>
      <c r="CC216" s="1" t="s">
        <v>279</v>
      </c>
      <c r="CD216" s="1">
        <v>220</v>
      </c>
      <c r="CM216" s="1" t="s">
        <v>279</v>
      </c>
      <c r="CN216" s="1">
        <v>4800</v>
      </c>
      <c r="CR216" s="1" t="s">
        <v>204</v>
      </c>
      <c r="CT216" s="1">
        <v>93</v>
      </c>
    </row>
    <row r="217" spans="1:98" x14ac:dyDescent="0.25">
      <c r="A217" s="1" t="s">
        <v>408</v>
      </c>
      <c r="B217" s="1">
        <v>201602558</v>
      </c>
      <c r="C217" s="1" t="s">
        <v>287</v>
      </c>
      <c r="D217" s="1" t="s">
        <v>308</v>
      </c>
      <c r="E217" s="1">
        <v>4953000</v>
      </c>
      <c r="F217" s="1">
        <v>421.48719360000001</v>
      </c>
      <c r="G217" s="1" t="s">
        <v>21</v>
      </c>
      <c r="H217" s="1" t="s">
        <v>254</v>
      </c>
      <c r="I217" s="2">
        <v>42546.520833333336</v>
      </c>
      <c r="K217" s="1">
        <v>7.2785000000000002</v>
      </c>
      <c r="L217" s="1">
        <v>261</v>
      </c>
      <c r="O217" s="1">
        <v>47.2</v>
      </c>
      <c r="P217" s="1">
        <v>75</v>
      </c>
      <c r="Q217" s="1">
        <v>4.53</v>
      </c>
      <c r="V217" s="1">
        <v>33600</v>
      </c>
      <c r="W217" s="1">
        <v>5390</v>
      </c>
      <c r="X217" s="1">
        <v>13300</v>
      </c>
      <c r="Y217" s="1">
        <v>1630</v>
      </c>
      <c r="Z217" s="1">
        <v>14.752000000000001</v>
      </c>
      <c r="AA217" s="1" t="s">
        <v>111</v>
      </c>
      <c r="AB217" s="1" t="s">
        <v>14</v>
      </c>
      <c r="AD217" s="1" t="s">
        <v>123</v>
      </c>
      <c r="AE217" s="1" t="s">
        <v>46</v>
      </c>
      <c r="AF217" s="1" t="s">
        <v>85</v>
      </c>
      <c r="AG217" s="1" t="s">
        <v>46</v>
      </c>
      <c r="AH217" s="1" t="s">
        <v>17</v>
      </c>
      <c r="AI217" s="1" t="s">
        <v>23</v>
      </c>
      <c r="AJ217" s="1" t="s">
        <v>86</v>
      </c>
      <c r="AK217" s="1">
        <v>1.0329999999999999</v>
      </c>
      <c r="AL217" s="1" t="s">
        <v>17</v>
      </c>
      <c r="AM217" s="1" t="s">
        <v>54</v>
      </c>
      <c r="AN217" s="1" t="s">
        <v>46</v>
      </c>
      <c r="AO217" s="1" t="s">
        <v>14</v>
      </c>
      <c r="AP217" s="1" t="s">
        <v>46</v>
      </c>
      <c r="AQ217" s="1" t="s">
        <v>42</v>
      </c>
      <c r="AR217" s="1">
        <v>285.60000000000002</v>
      </c>
      <c r="AS217" s="1" t="s">
        <v>17</v>
      </c>
      <c r="AU217" s="1" t="s">
        <v>86</v>
      </c>
      <c r="AV217" s="1" t="s">
        <v>24</v>
      </c>
      <c r="AX217" s="1">
        <v>37700</v>
      </c>
      <c r="AY217" s="1">
        <v>6330</v>
      </c>
      <c r="AZ217" s="1">
        <v>13400</v>
      </c>
      <c r="BA217" s="1">
        <v>2480</v>
      </c>
      <c r="BB217" s="1">
        <v>2944.3</v>
      </c>
      <c r="BC217" s="1">
        <v>3060</v>
      </c>
      <c r="BD217" s="1">
        <v>161.36000000000001</v>
      </c>
      <c r="BF217" s="1" t="s">
        <v>123</v>
      </c>
      <c r="BG217" s="1">
        <v>1.7929999999999999</v>
      </c>
      <c r="BH217" s="1">
        <v>177.31</v>
      </c>
      <c r="BI217" s="1" t="s">
        <v>46</v>
      </c>
      <c r="BJ217" s="1">
        <v>0.106</v>
      </c>
      <c r="BK217" s="1" t="s">
        <v>23</v>
      </c>
      <c r="BL217" s="1" t="s">
        <v>86</v>
      </c>
      <c r="BM217" s="1">
        <v>5.7080000000000002</v>
      </c>
      <c r="BN217" s="1">
        <v>7.6189999999999998</v>
      </c>
      <c r="BO217" s="1" t="s">
        <v>54</v>
      </c>
      <c r="BP217" s="1">
        <v>1.101</v>
      </c>
      <c r="BQ217" s="1" t="s">
        <v>14</v>
      </c>
      <c r="BR217" s="1" t="s">
        <v>46</v>
      </c>
      <c r="BS217" s="1" t="s">
        <v>42</v>
      </c>
      <c r="BT217" s="1">
        <v>325.62</v>
      </c>
      <c r="BU217" s="1">
        <v>0.13</v>
      </c>
      <c r="BW217" s="1" t="s">
        <v>86</v>
      </c>
      <c r="BX217" s="1">
        <v>28.393999999999998</v>
      </c>
      <c r="BZ217" s="1">
        <v>172</v>
      </c>
      <c r="CC217" s="1" t="s">
        <v>18</v>
      </c>
      <c r="CD217" s="1">
        <v>92</v>
      </c>
      <c r="CE217" s="1">
        <v>39</v>
      </c>
      <c r="CH217" s="1">
        <v>0.123</v>
      </c>
      <c r="CM217" s="1" t="s">
        <v>18</v>
      </c>
      <c r="CN217" s="1">
        <v>328.5</v>
      </c>
      <c r="CO217" s="1" t="s">
        <v>285</v>
      </c>
      <c r="CQ217" s="1">
        <v>106</v>
      </c>
    </row>
    <row r="218" spans="1:98" x14ac:dyDescent="0.25">
      <c r="A218" s="1" t="s">
        <v>421</v>
      </c>
      <c r="B218" s="1">
        <v>201602467</v>
      </c>
      <c r="C218" s="1" t="s">
        <v>287</v>
      </c>
      <c r="D218" s="1" t="s">
        <v>307</v>
      </c>
      <c r="E218" s="1">
        <v>4953000</v>
      </c>
      <c r="F218" s="1">
        <v>421.48719360000001</v>
      </c>
      <c r="G218" s="1" t="s">
        <v>21</v>
      </c>
      <c r="H218" s="1" t="s">
        <v>254</v>
      </c>
      <c r="I218" s="2">
        <v>42539.541666666664</v>
      </c>
      <c r="K218" s="1">
        <v>7.4039999999999999</v>
      </c>
      <c r="L218" s="1">
        <v>259</v>
      </c>
      <c r="O218" s="1">
        <v>47.4</v>
      </c>
      <c r="P218" s="1">
        <v>73</v>
      </c>
      <c r="Q218" s="1">
        <v>4.29</v>
      </c>
      <c r="V218" s="1">
        <v>32500</v>
      </c>
      <c r="W218" s="1">
        <v>5240</v>
      </c>
      <c r="X218" s="1">
        <v>12400</v>
      </c>
      <c r="Y218" s="1">
        <v>1590</v>
      </c>
      <c r="Z218" s="1">
        <v>48.893000000000001</v>
      </c>
      <c r="AA218" s="1">
        <v>49.2</v>
      </c>
      <c r="AB218" s="1">
        <v>5.6840000000000002</v>
      </c>
      <c r="AD218" s="1" t="s">
        <v>123</v>
      </c>
      <c r="AE218" s="1" t="s">
        <v>46</v>
      </c>
      <c r="AF218" s="1" t="s">
        <v>85</v>
      </c>
      <c r="AG218" s="1" t="s">
        <v>46</v>
      </c>
      <c r="AH218" s="1" t="s">
        <v>17</v>
      </c>
      <c r="AI218" s="1" t="s">
        <v>23</v>
      </c>
      <c r="AJ218" s="1" t="s">
        <v>86</v>
      </c>
      <c r="AK218" s="1">
        <v>1.3049999999999999</v>
      </c>
      <c r="AL218" s="1">
        <v>0.34300000000000003</v>
      </c>
      <c r="AM218" s="1" t="s">
        <v>54</v>
      </c>
      <c r="AN218" s="1" t="s">
        <v>46</v>
      </c>
      <c r="AO218" s="1" t="s">
        <v>14</v>
      </c>
      <c r="AP218" s="1" t="s">
        <v>46</v>
      </c>
      <c r="AQ218" s="1" t="s">
        <v>42</v>
      </c>
      <c r="AR218" s="1">
        <v>303.11</v>
      </c>
      <c r="AS218" s="1" t="s">
        <v>17</v>
      </c>
      <c r="AU218" s="1" t="s">
        <v>86</v>
      </c>
      <c r="AV218" s="1" t="s">
        <v>24</v>
      </c>
      <c r="AX218" s="1">
        <v>40500</v>
      </c>
      <c r="AY218" s="1">
        <v>6780</v>
      </c>
      <c r="AZ218" s="1">
        <v>12300</v>
      </c>
      <c r="BA218" s="1">
        <v>2570</v>
      </c>
      <c r="BB218" s="1">
        <v>3486.2</v>
      </c>
      <c r="BC218" s="1">
        <v>4460</v>
      </c>
      <c r="BD218" s="1">
        <v>242.83</v>
      </c>
      <c r="BF218" s="1" t="s">
        <v>123</v>
      </c>
      <c r="BG218" s="1">
        <v>2.077</v>
      </c>
      <c r="BH218" s="1">
        <v>185.10999999999999</v>
      </c>
      <c r="BI218" s="1" t="s">
        <v>46</v>
      </c>
      <c r="BJ218" s="1">
        <v>0.182</v>
      </c>
      <c r="BK218" s="1">
        <v>2.9940000000000002</v>
      </c>
      <c r="BL218" s="1" t="s">
        <v>86</v>
      </c>
      <c r="BM218" s="1">
        <v>7.4580000000000002</v>
      </c>
      <c r="BN218" s="1">
        <v>13.553000000000001</v>
      </c>
      <c r="BO218" s="1" t="s">
        <v>54</v>
      </c>
      <c r="BP218" s="1">
        <v>1.119</v>
      </c>
      <c r="BQ218" s="1" t="s">
        <v>14</v>
      </c>
      <c r="BR218" s="1" t="s">
        <v>46</v>
      </c>
      <c r="BS218" s="1" t="s">
        <v>42</v>
      </c>
      <c r="BT218" s="1">
        <v>314.58999999999997</v>
      </c>
      <c r="BU218" s="1">
        <v>0.19500000000000001</v>
      </c>
      <c r="BW218" s="1" t="s">
        <v>86</v>
      </c>
      <c r="BX218" s="1">
        <v>47.063000000000002</v>
      </c>
      <c r="BZ218" s="1">
        <v>176</v>
      </c>
      <c r="CC218" s="1" t="s">
        <v>18</v>
      </c>
      <c r="CD218" s="1">
        <v>89</v>
      </c>
      <c r="CE218" s="1">
        <v>22</v>
      </c>
      <c r="CH218" s="1">
        <v>0.13</v>
      </c>
      <c r="CM218" s="1" t="s">
        <v>18</v>
      </c>
      <c r="CN218" s="1">
        <v>504</v>
      </c>
      <c r="CO218" s="1" t="s">
        <v>285</v>
      </c>
      <c r="CQ218" s="1">
        <v>102.6</v>
      </c>
    </row>
    <row r="219" spans="1:98" x14ac:dyDescent="0.25">
      <c r="A219" s="1" t="s">
        <v>407</v>
      </c>
      <c r="B219" s="1">
        <v>201602157</v>
      </c>
      <c r="C219" s="1" t="s">
        <v>287</v>
      </c>
      <c r="D219" s="1" t="s">
        <v>304</v>
      </c>
      <c r="E219" s="1">
        <v>4953000</v>
      </c>
      <c r="F219" s="1">
        <v>421.48719360000001</v>
      </c>
      <c r="G219" s="1" t="s">
        <v>21</v>
      </c>
      <c r="H219" s="1" t="s">
        <v>254</v>
      </c>
      <c r="I219" s="2">
        <v>42526.291666666664</v>
      </c>
      <c r="K219" s="1">
        <v>7.2765000000000004</v>
      </c>
      <c r="L219" s="1">
        <v>265</v>
      </c>
      <c r="O219" s="1">
        <v>47.6</v>
      </c>
      <c r="P219" s="1">
        <v>74</v>
      </c>
      <c r="Q219" s="1">
        <v>3.89</v>
      </c>
      <c r="V219" s="1">
        <v>31800</v>
      </c>
      <c r="W219" s="1">
        <v>5380</v>
      </c>
      <c r="X219" s="1">
        <v>12300</v>
      </c>
      <c r="Y219" s="1">
        <v>1790</v>
      </c>
      <c r="Z219" s="1">
        <v>81.054000000000002</v>
      </c>
      <c r="AA219" s="1">
        <v>88.8</v>
      </c>
      <c r="AB219" s="1">
        <v>5.5449999999999999</v>
      </c>
      <c r="AD219" s="1" t="s">
        <v>123</v>
      </c>
      <c r="AE219" s="1" t="s">
        <v>46</v>
      </c>
      <c r="AF219" s="1" t="s">
        <v>85</v>
      </c>
      <c r="AG219" s="1" t="s">
        <v>46</v>
      </c>
      <c r="AH219" s="1" t="s">
        <v>17</v>
      </c>
      <c r="AI219" s="1" t="s">
        <v>23</v>
      </c>
      <c r="AJ219" s="1" t="s">
        <v>86</v>
      </c>
      <c r="AK219" s="1">
        <v>1.46</v>
      </c>
      <c r="AL219" s="1">
        <v>0.499</v>
      </c>
      <c r="AM219" s="1" t="s">
        <v>54</v>
      </c>
      <c r="AN219" s="1">
        <v>1.002</v>
      </c>
      <c r="AO219" s="1" t="s">
        <v>14</v>
      </c>
      <c r="AP219" s="1" t="s">
        <v>46</v>
      </c>
      <c r="AQ219" s="1" t="s">
        <v>42</v>
      </c>
      <c r="AR219" s="1">
        <v>313.07</v>
      </c>
      <c r="AS219" s="1" t="s">
        <v>17</v>
      </c>
      <c r="AU219" s="1" t="s">
        <v>86</v>
      </c>
      <c r="AV219" s="1" t="s">
        <v>24</v>
      </c>
      <c r="AX219" s="1">
        <v>44900</v>
      </c>
      <c r="AY219" s="1">
        <v>7710</v>
      </c>
      <c r="AZ219" s="1">
        <v>11900</v>
      </c>
      <c r="BA219" s="1">
        <v>3320</v>
      </c>
      <c r="BB219" s="1">
        <v>7153.3</v>
      </c>
      <c r="BC219" s="1">
        <v>9660</v>
      </c>
      <c r="BD219" s="1">
        <v>604.97</v>
      </c>
      <c r="BF219" s="1" t="s">
        <v>123</v>
      </c>
      <c r="BG219" s="1">
        <v>4.0720000000000001</v>
      </c>
      <c r="BH219" s="1">
        <v>243.73</v>
      </c>
      <c r="BI219" s="1" t="s">
        <v>46</v>
      </c>
      <c r="BJ219" s="1">
        <v>0.61499999999999999</v>
      </c>
      <c r="BK219" s="1">
        <v>4.6210000000000004</v>
      </c>
      <c r="BL219" s="1" t="s">
        <v>86</v>
      </c>
      <c r="BM219" s="1">
        <v>23.957000000000001</v>
      </c>
      <c r="BN219" s="1">
        <v>41.454000000000001</v>
      </c>
      <c r="BO219" s="1" t="s">
        <v>54</v>
      </c>
      <c r="BP219" s="1">
        <v>1.01</v>
      </c>
      <c r="BQ219" s="1">
        <v>6.8419999999999996</v>
      </c>
      <c r="BR219" s="1" t="s">
        <v>50</v>
      </c>
      <c r="BS219" s="1" t="s">
        <v>305</v>
      </c>
      <c r="BT219" s="1">
        <v>380.81</v>
      </c>
      <c r="BU219" s="1" t="s">
        <v>52</v>
      </c>
      <c r="BW219" s="1" t="s">
        <v>86</v>
      </c>
      <c r="BX219" s="1">
        <v>148.63999999999999</v>
      </c>
      <c r="BZ219" s="1">
        <v>166</v>
      </c>
      <c r="CC219" s="1" t="s">
        <v>18</v>
      </c>
      <c r="CD219" s="1">
        <v>91</v>
      </c>
      <c r="CE219" s="1">
        <v>46</v>
      </c>
      <c r="CH219" s="1">
        <v>0.16200000000000001</v>
      </c>
      <c r="CM219" s="1" t="s">
        <v>18</v>
      </c>
      <c r="CN219" s="1">
        <v>723</v>
      </c>
      <c r="CO219" s="1" t="s">
        <v>285</v>
      </c>
      <c r="CQ219" s="1">
        <v>101.5</v>
      </c>
    </row>
    <row r="220" spans="1:98" x14ac:dyDescent="0.25">
      <c r="A220" s="1" t="s">
        <v>406</v>
      </c>
      <c r="B220" s="1">
        <v>201602392</v>
      </c>
      <c r="C220" s="1" t="s">
        <v>287</v>
      </c>
      <c r="D220" s="1" t="s">
        <v>306</v>
      </c>
      <c r="E220" s="1">
        <v>4953000</v>
      </c>
      <c r="F220" s="1">
        <v>421.48719360000001</v>
      </c>
      <c r="G220" s="1" t="s">
        <v>21</v>
      </c>
      <c r="H220" s="1" t="s">
        <v>254</v>
      </c>
      <c r="I220" s="2">
        <v>42534.409722222219</v>
      </c>
      <c r="K220" s="1">
        <v>7.2214999999999998</v>
      </c>
      <c r="L220" s="1">
        <v>270</v>
      </c>
      <c r="O220" s="1">
        <v>49.8</v>
      </c>
      <c r="P220" s="1">
        <v>73</v>
      </c>
      <c r="Q220" s="1">
        <v>4.68</v>
      </c>
      <c r="V220" s="1">
        <v>33000</v>
      </c>
      <c r="W220" s="1">
        <v>5290</v>
      </c>
      <c r="X220" s="1">
        <v>13300</v>
      </c>
      <c r="Y220" s="1">
        <v>1850</v>
      </c>
      <c r="Z220" s="1">
        <v>78.093999999999994</v>
      </c>
      <c r="AA220" s="1">
        <v>101</v>
      </c>
      <c r="AB220" s="1">
        <v>6.9889999999999999</v>
      </c>
      <c r="AD220" s="1" t="s">
        <v>123</v>
      </c>
      <c r="AE220" s="1" t="s">
        <v>46</v>
      </c>
      <c r="AF220" s="1" t="s">
        <v>85</v>
      </c>
      <c r="AG220" s="1" t="s">
        <v>46</v>
      </c>
      <c r="AH220" s="1" t="s">
        <v>17</v>
      </c>
      <c r="AI220" s="1" t="s">
        <v>23</v>
      </c>
      <c r="AJ220" s="1" t="s">
        <v>86</v>
      </c>
      <c r="AK220" s="1">
        <v>1.617</v>
      </c>
      <c r="AL220" s="1">
        <v>0.71699999999999997</v>
      </c>
      <c r="AM220" s="1" t="s">
        <v>54</v>
      </c>
      <c r="AN220" s="1">
        <v>1.131</v>
      </c>
      <c r="AO220" s="1" t="s">
        <v>14</v>
      </c>
      <c r="AP220" s="1" t="s">
        <v>46</v>
      </c>
      <c r="AQ220" s="1" t="s">
        <v>42</v>
      </c>
      <c r="AR220" s="1">
        <v>310.5</v>
      </c>
      <c r="AS220" s="1">
        <v>0.28199999999999997</v>
      </c>
      <c r="AU220" s="1" t="s">
        <v>86</v>
      </c>
      <c r="AV220" s="1" t="s">
        <v>24</v>
      </c>
      <c r="AX220" s="1">
        <v>41300</v>
      </c>
      <c r="AY220" s="1">
        <v>7430</v>
      </c>
      <c r="AZ220" s="1">
        <v>13500</v>
      </c>
      <c r="BA220" s="1">
        <v>3930</v>
      </c>
      <c r="BB220" s="1">
        <v>4116.7</v>
      </c>
      <c r="BC220" s="1">
        <v>6410</v>
      </c>
      <c r="BD220" s="1">
        <v>263.68</v>
      </c>
      <c r="BF220" s="1" t="s">
        <v>123</v>
      </c>
      <c r="BG220" s="1">
        <v>2.3849999999999998</v>
      </c>
      <c r="BH220" s="1">
        <v>172.83</v>
      </c>
      <c r="BI220" s="1" t="s">
        <v>46</v>
      </c>
      <c r="BJ220" s="1">
        <v>0.19400000000000001</v>
      </c>
      <c r="BK220" s="1">
        <v>2.621</v>
      </c>
      <c r="BL220" s="1" t="s">
        <v>86</v>
      </c>
      <c r="BM220" s="1">
        <v>10.554</v>
      </c>
      <c r="BN220" s="1">
        <v>18.462</v>
      </c>
      <c r="BO220" s="1" t="s">
        <v>54</v>
      </c>
      <c r="BP220" s="1" t="s">
        <v>46</v>
      </c>
      <c r="BQ220" s="1" t="s">
        <v>14</v>
      </c>
      <c r="BR220" s="1" t="s">
        <v>46</v>
      </c>
      <c r="BS220" s="1" t="s">
        <v>42</v>
      </c>
      <c r="BT220" s="1">
        <v>347.68</v>
      </c>
      <c r="BU220" s="1">
        <v>0.20899999999999999</v>
      </c>
      <c r="BW220" s="1" t="s">
        <v>86</v>
      </c>
      <c r="BX220" s="1">
        <v>58.009</v>
      </c>
      <c r="BZ220" s="1">
        <v>166</v>
      </c>
      <c r="CC220" s="1" t="s">
        <v>18</v>
      </c>
      <c r="CD220" s="1">
        <v>89</v>
      </c>
      <c r="CE220" s="1">
        <v>40</v>
      </c>
      <c r="CH220" s="1">
        <v>0.14599999999999999</v>
      </c>
      <c r="CM220" s="1" t="s">
        <v>18</v>
      </c>
      <c r="CN220" s="1">
        <v>232</v>
      </c>
      <c r="CO220" s="1" t="s">
        <v>285</v>
      </c>
      <c r="CQ220" s="1">
        <v>104.1</v>
      </c>
    </row>
    <row r="221" spans="1:98" x14ac:dyDescent="0.25">
      <c r="A221" s="1" t="s">
        <v>427</v>
      </c>
      <c r="B221" s="1">
        <v>201602105</v>
      </c>
      <c r="C221" s="1" t="s">
        <v>287</v>
      </c>
      <c r="D221" s="1" t="s">
        <v>315</v>
      </c>
      <c r="E221" s="1">
        <v>4953000</v>
      </c>
      <c r="F221" s="1">
        <v>421.48719360000001</v>
      </c>
      <c r="G221" s="1" t="s">
        <v>21</v>
      </c>
      <c r="H221" s="1" t="s">
        <v>254</v>
      </c>
      <c r="I221" s="2">
        <v>42521.53125</v>
      </c>
      <c r="K221" s="1">
        <v>7.4454999999999991</v>
      </c>
      <c r="L221" s="1">
        <v>303</v>
      </c>
      <c r="O221" s="1">
        <v>57.7</v>
      </c>
      <c r="P221" s="1">
        <v>87</v>
      </c>
      <c r="Q221" s="1">
        <v>5.47</v>
      </c>
      <c r="V221" s="1">
        <v>39500</v>
      </c>
      <c r="W221" s="1">
        <v>6790</v>
      </c>
      <c r="X221" s="1">
        <v>15400</v>
      </c>
      <c r="Y221" s="1">
        <v>1830</v>
      </c>
      <c r="Z221" s="1">
        <v>49.835999999999999</v>
      </c>
      <c r="AA221" s="1">
        <v>42.1</v>
      </c>
      <c r="AB221" s="1">
        <v>5.3070000000000004</v>
      </c>
      <c r="AD221" s="1" t="s">
        <v>123</v>
      </c>
      <c r="AE221" s="1" t="s">
        <v>46</v>
      </c>
      <c r="AF221" s="1" t="s">
        <v>85</v>
      </c>
      <c r="AG221" s="1" t="s">
        <v>46</v>
      </c>
      <c r="AH221" s="1" t="s">
        <v>17</v>
      </c>
      <c r="AI221" s="1" t="s">
        <v>23</v>
      </c>
      <c r="AJ221" s="1" t="s">
        <v>86</v>
      </c>
      <c r="AK221" s="1">
        <v>1.151</v>
      </c>
      <c r="AL221" s="1">
        <v>0.185</v>
      </c>
      <c r="AM221" s="1" t="s">
        <v>54</v>
      </c>
      <c r="AN221" s="1" t="s">
        <v>46</v>
      </c>
      <c r="AO221" s="1" t="s">
        <v>14</v>
      </c>
      <c r="AP221" s="1" t="s">
        <v>46</v>
      </c>
      <c r="AQ221" s="1" t="s">
        <v>42</v>
      </c>
      <c r="AR221" s="1">
        <v>336.09</v>
      </c>
      <c r="AS221" s="1" t="s">
        <v>17</v>
      </c>
      <c r="AU221" s="1" t="s">
        <v>86</v>
      </c>
      <c r="AV221" s="1" t="s">
        <v>24</v>
      </c>
      <c r="AX221" s="1">
        <v>61200</v>
      </c>
      <c r="AY221" s="1">
        <v>9700</v>
      </c>
      <c r="AZ221" s="1">
        <v>16700</v>
      </c>
      <c r="BA221" s="1">
        <v>3010</v>
      </c>
      <c r="BB221" s="1">
        <v>2832</v>
      </c>
      <c r="BC221" s="1">
        <v>3580</v>
      </c>
      <c r="BD221" s="1">
        <v>522.25</v>
      </c>
      <c r="BF221" s="1" t="s">
        <v>123</v>
      </c>
      <c r="BG221" s="1">
        <v>1.7709999999999999</v>
      </c>
      <c r="BH221" s="1">
        <v>217.16</v>
      </c>
      <c r="BI221" s="1" t="s">
        <v>46</v>
      </c>
      <c r="BJ221" s="1" t="s">
        <v>42</v>
      </c>
      <c r="BK221" s="1" t="s">
        <v>23</v>
      </c>
      <c r="BL221" s="1" t="s">
        <v>86</v>
      </c>
      <c r="BM221" s="1">
        <v>10.38</v>
      </c>
      <c r="BN221" s="1">
        <v>15.654999999999999</v>
      </c>
      <c r="BO221" s="1" t="s">
        <v>54</v>
      </c>
      <c r="BP221" s="1" t="s">
        <v>46</v>
      </c>
      <c r="BQ221" s="1" t="s">
        <v>14</v>
      </c>
      <c r="BR221" s="1" t="s">
        <v>50</v>
      </c>
      <c r="BS221" s="1" t="s">
        <v>50</v>
      </c>
      <c r="BT221" s="1">
        <v>466.86</v>
      </c>
      <c r="BU221" s="1" t="s">
        <v>42</v>
      </c>
      <c r="BW221" s="1" t="s">
        <v>86</v>
      </c>
      <c r="BX221" s="1">
        <v>116.7</v>
      </c>
      <c r="BZ221" s="1">
        <v>180</v>
      </c>
      <c r="CC221" s="1" t="s">
        <v>18</v>
      </c>
      <c r="CD221" s="1">
        <v>106</v>
      </c>
      <c r="CE221" s="1">
        <v>22</v>
      </c>
      <c r="CH221" s="1">
        <v>0.20399999999999999</v>
      </c>
      <c r="CM221" s="1" t="s">
        <v>18</v>
      </c>
      <c r="CN221" s="1">
        <v>388</v>
      </c>
      <c r="CO221" s="1" t="s">
        <v>285</v>
      </c>
      <c r="CQ221" s="1">
        <v>131.6</v>
      </c>
    </row>
    <row r="222" spans="1:98" x14ac:dyDescent="0.25">
      <c r="A222" s="1" t="s">
        <v>425</v>
      </c>
      <c r="B222" s="1">
        <v>201602106</v>
      </c>
      <c r="C222" s="1" t="s">
        <v>287</v>
      </c>
      <c r="D222" s="1" t="s">
        <v>303</v>
      </c>
      <c r="E222" s="1">
        <v>4953000</v>
      </c>
      <c r="F222" s="1">
        <v>421.48719360000001</v>
      </c>
      <c r="G222" s="1" t="s">
        <v>21</v>
      </c>
      <c r="H222" s="1" t="s">
        <v>254</v>
      </c>
      <c r="I222" s="2">
        <v>42521.479166666664</v>
      </c>
      <c r="K222" s="1">
        <v>7.4215</v>
      </c>
      <c r="L222" s="1">
        <v>303</v>
      </c>
      <c r="O222" s="1">
        <v>59.3</v>
      </c>
      <c r="P222" s="1">
        <v>88</v>
      </c>
      <c r="Q222" s="1">
        <v>5.45</v>
      </c>
      <c r="V222" s="1">
        <v>39400</v>
      </c>
      <c r="W222" s="1">
        <v>6840</v>
      </c>
      <c r="X222" s="1">
        <v>15500</v>
      </c>
      <c r="Y222" s="1">
        <v>1750</v>
      </c>
      <c r="Z222" s="1">
        <v>34.529000000000003</v>
      </c>
      <c r="AA222" s="1">
        <v>27.2</v>
      </c>
      <c r="AB222" s="1" t="s">
        <v>14</v>
      </c>
      <c r="AD222" s="1" t="s">
        <v>123</v>
      </c>
      <c r="AE222" s="1" t="s">
        <v>46</v>
      </c>
      <c r="AF222" s="1" t="s">
        <v>85</v>
      </c>
      <c r="AG222" s="1" t="s">
        <v>46</v>
      </c>
      <c r="AH222" s="1" t="s">
        <v>17</v>
      </c>
      <c r="AI222" s="1" t="s">
        <v>23</v>
      </c>
      <c r="AJ222" s="1" t="s">
        <v>86</v>
      </c>
      <c r="AK222" s="1">
        <v>1.1339999999999999</v>
      </c>
      <c r="AL222" s="1">
        <v>0.124</v>
      </c>
      <c r="AM222" s="1" t="s">
        <v>54</v>
      </c>
      <c r="AN222" s="1" t="s">
        <v>46</v>
      </c>
      <c r="AO222" s="1" t="s">
        <v>14</v>
      </c>
      <c r="AP222" s="1" t="s">
        <v>46</v>
      </c>
      <c r="AQ222" s="1" t="s">
        <v>42</v>
      </c>
      <c r="AR222" s="1">
        <v>374.69</v>
      </c>
      <c r="AS222" s="1" t="s">
        <v>17</v>
      </c>
      <c r="AU222" s="1" t="s">
        <v>86</v>
      </c>
      <c r="AV222" s="1" t="s">
        <v>24</v>
      </c>
      <c r="AX222" s="1">
        <v>48500</v>
      </c>
      <c r="AY222" s="1">
        <v>8830</v>
      </c>
      <c r="AZ222" s="1">
        <v>15800</v>
      </c>
      <c r="BA222" s="1">
        <v>3180</v>
      </c>
      <c r="BB222" s="1">
        <v>4726.6000000000004</v>
      </c>
      <c r="BC222" s="1">
        <v>5410</v>
      </c>
      <c r="BD222" s="1">
        <v>288.62</v>
      </c>
      <c r="BF222" s="1" t="s">
        <v>123</v>
      </c>
      <c r="BG222" s="1">
        <v>2.56</v>
      </c>
      <c r="BH222" s="1">
        <v>198.26</v>
      </c>
      <c r="BI222" s="1" t="s">
        <v>46</v>
      </c>
      <c r="BJ222" s="1" t="s">
        <v>42</v>
      </c>
      <c r="BK222" s="1">
        <v>2.778</v>
      </c>
      <c r="BL222" s="1" t="s">
        <v>86</v>
      </c>
      <c r="BM222" s="1">
        <v>9.2550000000000008</v>
      </c>
      <c r="BN222" s="1">
        <v>10.592000000000001</v>
      </c>
      <c r="BO222" s="1" t="s">
        <v>54</v>
      </c>
      <c r="BP222" s="1" t="s">
        <v>46</v>
      </c>
      <c r="BQ222" s="1" t="s">
        <v>14</v>
      </c>
      <c r="BR222" s="1" t="s">
        <v>50</v>
      </c>
      <c r="BS222" s="1" t="s">
        <v>50</v>
      </c>
      <c r="BT222" s="1">
        <v>431.61</v>
      </c>
      <c r="BU222" s="1" t="s">
        <v>42</v>
      </c>
      <c r="BW222" s="1" t="s">
        <v>86</v>
      </c>
      <c r="BX222" s="1">
        <v>47.642000000000003</v>
      </c>
      <c r="BZ222" s="1">
        <v>200</v>
      </c>
      <c r="CC222" s="1" t="s">
        <v>18</v>
      </c>
      <c r="CD222" s="1">
        <v>107</v>
      </c>
      <c r="CE222" s="1">
        <v>24</v>
      </c>
      <c r="CH222" s="1">
        <v>0.20899999999999999</v>
      </c>
      <c r="CM222" s="1" t="s">
        <v>18</v>
      </c>
      <c r="CN222" s="1">
        <v>688</v>
      </c>
      <c r="CO222" s="1" t="s">
        <v>285</v>
      </c>
      <c r="CQ222" s="1">
        <v>127.8</v>
      </c>
    </row>
    <row r="223" spans="1:98" x14ac:dyDescent="0.25">
      <c r="A223" s="1" t="s">
        <v>423</v>
      </c>
      <c r="B223" s="1">
        <v>201601867</v>
      </c>
      <c r="C223" s="1" t="s">
        <v>287</v>
      </c>
      <c r="D223" s="1" t="s">
        <v>302</v>
      </c>
      <c r="E223" s="1">
        <v>4953000</v>
      </c>
      <c r="F223" s="1">
        <v>421.48719360000001</v>
      </c>
      <c r="G223" s="1" t="s">
        <v>21</v>
      </c>
      <c r="H223" s="1" t="s">
        <v>254</v>
      </c>
      <c r="I223" s="2">
        <v>42511.53125</v>
      </c>
      <c r="K223" s="1">
        <v>7.416500000000001</v>
      </c>
      <c r="L223" s="1">
        <v>378</v>
      </c>
      <c r="O223" s="1">
        <v>86.7</v>
      </c>
      <c r="P223" s="1">
        <v>95</v>
      </c>
      <c r="Q223" s="1">
        <v>7.34</v>
      </c>
      <c r="V223" s="1">
        <v>46900</v>
      </c>
      <c r="W223" s="1">
        <v>8150</v>
      </c>
      <c r="X223" s="1">
        <v>24800</v>
      </c>
      <c r="Y223" s="1">
        <v>2100</v>
      </c>
      <c r="Z223" s="1">
        <v>19.852</v>
      </c>
      <c r="AA223" s="1">
        <v>26.9</v>
      </c>
      <c r="AB223" s="1" t="s">
        <v>14</v>
      </c>
      <c r="AD223" s="1" t="s">
        <v>123</v>
      </c>
      <c r="AE223" s="1" t="s">
        <v>46</v>
      </c>
      <c r="AF223" s="1" t="s">
        <v>85</v>
      </c>
      <c r="AG223" s="1" t="s">
        <v>46</v>
      </c>
      <c r="AH223" s="1" t="s">
        <v>17</v>
      </c>
      <c r="AI223" s="1" t="s">
        <v>23</v>
      </c>
      <c r="AJ223" s="1" t="s">
        <v>86</v>
      </c>
      <c r="AK223" s="1" t="s">
        <v>46</v>
      </c>
      <c r="AL223" s="1" t="s">
        <v>17</v>
      </c>
      <c r="AM223" s="1" t="s">
        <v>54</v>
      </c>
      <c r="AN223" s="1">
        <v>1.4930000000000001</v>
      </c>
      <c r="AO223" s="1" t="s">
        <v>14</v>
      </c>
      <c r="AP223" s="1" t="s">
        <v>46</v>
      </c>
      <c r="AQ223" s="1" t="s">
        <v>42</v>
      </c>
      <c r="AR223" s="1">
        <v>535.91</v>
      </c>
      <c r="AS223" s="1" t="s">
        <v>17</v>
      </c>
      <c r="AU223" s="1" t="s">
        <v>86</v>
      </c>
      <c r="AV223" s="1" t="s">
        <v>24</v>
      </c>
      <c r="AX223" s="1">
        <v>124000</v>
      </c>
      <c r="AY223" s="1">
        <v>26200</v>
      </c>
      <c r="AZ223" s="1">
        <v>24700</v>
      </c>
      <c r="BA223" s="1">
        <v>8430</v>
      </c>
      <c r="BB223" s="1">
        <v>36080</v>
      </c>
      <c r="BC223" s="1">
        <v>34800</v>
      </c>
      <c r="BD223" s="1">
        <v>1593</v>
      </c>
      <c r="BF223" s="1" t="s">
        <v>123</v>
      </c>
      <c r="BG223" s="1">
        <v>6.681</v>
      </c>
      <c r="BH223" s="1">
        <v>842.01</v>
      </c>
      <c r="BI223" s="1">
        <v>2.94</v>
      </c>
      <c r="BJ223" s="1">
        <v>0.86399999999999999</v>
      </c>
      <c r="BK223" s="1">
        <v>21.134</v>
      </c>
      <c r="BL223" s="1" t="s">
        <v>86</v>
      </c>
      <c r="BM223" s="1">
        <v>58.837000000000003</v>
      </c>
      <c r="BN223" s="1">
        <v>50.789000000000001</v>
      </c>
      <c r="BO223" s="1" t="s">
        <v>54</v>
      </c>
      <c r="BP223" s="1" t="s">
        <v>46</v>
      </c>
      <c r="BQ223" s="1">
        <v>30.571000000000002</v>
      </c>
      <c r="BR223" s="1">
        <v>4.34</v>
      </c>
      <c r="BS223" s="1" t="s">
        <v>52</v>
      </c>
      <c r="BT223" s="1">
        <v>961.11</v>
      </c>
      <c r="BU223" s="1">
        <v>0.75700000000000001</v>
      </c>
      <c r="BW223" s="1">
        <v>53.777999999999999</v>
      </c>
      <c r="BX223" s="1">
        <v>224.19</v>
      </c>
      <c r="BZ223" s="1">
        <v>250</v>
      </c>
      <c r="CC223" s="1" t="s">
        <v>18</v>
      </c>
      <c r="CD223" s="1">
        <v>115</v>
      </c>
      <c r="CE223" s="1">
        <v>28</v>
      </c>
      <c r="CH223" s="1">
        <v>0.27900000000000003</v>
      </c>
      <c r="CM223" s="1" t="s">
        <v>18</v>
      </c>
      <c r="CN223" s="1">
        <v>3248</v>
      </c>
      <c r="CO223" s="1" t="s">
        <v>285</v>
      </c>
      <c r="CQ223" s="1">
        <v>150.5</v>
      </c>
    </row>
    <row r="224" spans="1:98" x14ac:dyDescent="0.25">
      <c r="A224" s="1" t="s">
        <v>458</v>
      </c>
      <c r="B224" s="1">
        <v>201601704</v>
      </c>
      <c r="C224" s="1" t="s">
        <v>287</v>
      </c>
      <c r="D224" s="1" t="s">
        <v>301</v>
      </c>
      <c r="E224" s="1">
        <v>4953000</v>
      </c>
      <c r="F224" s="1">
        <v>421.48719360000001</v>
      </c>
      <c r="G224" s="1" t="s">
        <v>21</v>
      </c>
      <c r="H224" s="1" t="s">
        <v>254</v>
      </c>
      <c r="I224" s="2">
        <v>42505.395833333336</v>
      </c>
      <c r="K224" s="1">
        <v>7.8109999999999999</v>
      </c>
      <c r="L224" s="1">
        <v>445</v>
      </c>
      <c r="O224" s="1">
        <v>111</v>
      </c>
      <c r="P224" s="1">
        <v>108</v>
      </c>
      <c r="Q224" s="1">
        <v>9.6300000000000008</v>
      </c>
      <c r="V224" s="1">
        <v>56100</v>
      </c>
      <c r="W224" s="1">
        <v>10700</v>
      </c>
      <c r="X224" s="1">
        <v>23900</v>
      </c>
      <c r="Y224" s="1">
        <v>1820</v>
      </c>
      <c r="Z224" s="1">
        <v>33.954000000000001</v>
      </c>
      <c r="AA224" s="1">
        <v>29.9</v>
      </c>
      <c r="AB224" s="1" t="s">
        <v>14</v>
      </c>
      <c r="AD224" s="1" t="s">
        <v>123</v>
      </c>
      <c r="AE224" s="1" t="s">
        <v>46</v>
      </c>
      <c r="AF224" s="1">
        <v>179.73</v>
      </c>
      <c r="AG224" s="1" t="s">
        <v>46</v>
      </c>
      <c r="AH224" s="1" t="s">
        <v>17</v>
      </c>
      <c r="AI224" s="1" t="s">
        <v>23</v>
      </c>
      <c r="AJ224" s="1" t="s">
        <v>86</v>
      </c>
      <c r="AK224" s="1">
        <v>2.1800000000000002</v>
      </c>
      <c r="AL224" s="1">
        <v>0.14499999999999999</v>
      </c>
      <c r="AM224" s="1" t="s">
        <v>54</v>
      </c>
      <c r="AN224" s="1">
        <v>1.135</v>
      </c>
      <c r="AO224" s="1" t="s">
        <v>14</v>
      </c>
      <c r="AP224" s="1" t="s">
        <v>46</v>
      </c>
      <c r="AQ224" s="1" t="s">
        <v>42</v>
      </c>
      <c r="AR224" s="1">
        <v>599.80999999999995</v>
      </c>
      <c r="AS224" s="1" t="s">
        <v>17</v>
      </c>
      <c r="AU224" s="1" t="s">
        <v>86</v>
      </c>
      <c r="AV224" s="1">
        <v>18.806000000000001</v>
      </c>
      <c r="AX224" s="1">
        <v>74200</v>
      </c>
      <c r="AY224" s="1">
        <v>14500</v>
      </c>
      <c r="AZ224" s="1">
        <v>22100</v>
      </c>
      <c r="BA224" s="1">
        <v>3130</v>
      </c>
      <c r="BB224" s="1">
        <v>6971.2</v>
      </c>
      <c r="BC224" s="1">
        <v>8150</v>
      </c>
      <c r="BD224" s="1">
        <v>453.75</v>
      </c>
      <c r="BF224" s="1" t="s">
        <v>123</v>
      </c>
      <c r="BG224" s="1">
        <v>3.0750000000000002</v>
      </c>
      <c r="BH224" s="1">
        <v>201.68</v>
      </c>
      <c r="BI224" s="1" t="s">
        <v>46</v>
      </c>
      <c r="BJ224" s="1">
        <v>0.36699999999999999</v>
      </c>
      <c r="BK224" s="1">
        <v>4.7629999999999999</v>
      </c>
      <c r="BL224" s="1" t="s">
        <v>86</v>
      </c>
      <c r="BM224" s="1">
        <v>14.823</v>
      </c>
      <c r="BN224" s="1">
        <v>16.404</v>
      </c>
      <c r="BO224" s="1" t="s">
        <v>54</v>
      </c>
      <c r="BP224" s="1" t="s">
        <v>46</v>
      </c>
      <c r="BQ224" s="1">
        <v>6.9989999999999997</v>
      </c>
      <c r="BR224" s="1" t="s">
        <v>46</v>
      </c>
      <c r="BS224" s="1" t="s">
        <v>42</v>
      </c>
      <c r="BT224" s="1">
        <v>682.16</v>
      </c>
      <c r="BU224" s="1">
        <v>0.155</v>
      </c>
      <c r="BW224" s="1" t="s">
        <v>86</v>
      </c>
      <c r="BX224" s="1">
        <v>71.981999999999999</v>
      </c>
      <c r="BZ224" s="1">
        <v>300</v>
      </c>
      <c r="CC224" s="1" t="s">
        <v>18</v>
      </c>
      <c r="CD224" s="1">
        <v>131</v>
      </c>
      <c r="CE224" s="1">
        <v>8</v>
      </c>
      <c r="CH224" s="1">
        <v>0.317</v>
      </c>
      <c r="CM224" s="1" t="s">
        <v>18</v>
      </c>
      <c r="CN224" s="1">
        <v>914</v>
      </c>
      <c r="CO224" s="1" t="s">
        <v>285</v>
      </c>
      <c r="CQ224" s="1">
        <v>184</v>
      </c>
    </row>
    <row r="225" spans="1:95" x14ac:dyDescent="0.25">
      <c r="A225" s="1" t="s">
        <v>441</v>
      </c>
      <c r="B225" s="1">
        <v>201601638</v>
      </c>
      <c r="C225" s="1" t="s">
        <v>287</v>
      </c>
      <c r="D225" s="1" t="s">
        <v>300</v>
      </c>
      <c r="E225" s="1">
        <v>4953000</v>
      </c>
      <c r="F225" s="1">
        <v>421.48719360000001</v>
      </c>
      <c r="G225" s="1" t="s">
        <v>21</v>
      </c>
      <c r="H225" s="1" t="s">
        <v>254</v>
      </c>
      <c r="I225" s="2">
        <v>42499.75</v>
      </c>
      <c r="K225" s="1">
        <v>7.5869999999999997</v>
      </c>
      <c r="L225" s="1">
        <v>418</v>
      </c>
      <c r="O225" s="1">
        <v>113</v>
      </c>
      <c r="P225" s="1">
        <v>104</v>
      </c>
      <c r="Q225" s="1">
        <v>9.94</v>
      </c>
      <c r="V225" s="1">
        <v>57600</v>
      </c>
      <c r="W225" s="1">
        <v>10500</v>
      </c>
      <c r="X225" s="1">
        <v>24700</v>
      </c>
      <c r="Y225" s="1">
        <v>2300</v>
      </c>
      <c r="Z225" s="1">
        <v>35.423999999999999</v>
      </c>
      <c r="AA225" s="1" t="s">
        <v>111</v>
      </c>
      <c r="AB225" s="1" t="s">
        <v>14</v>
      </c>
      <c r="AD225" s="1" t="s">
        <v>123</v>
      </c>
      <c r="AE225" s="1" t="s">
        <v>46</v>
      </c>
      <c r="AF225" s="1" t="s">
        <v>85</v>
      </c>
      <c r="AG225" s="1" t="s">
        <v>46</v>
      </c>
      <c r="AH225" s="1" t="s">
        <v>17</v>
      </c>
      <c r="AI225" s="1" t="s">
        <v>23</v>
      </c>
      <c r="AJ225" s="1" t="s">
        <v>86</v>
      </c>
      <c r="AK225" s="1">
        <v>1.0549999999999999</v>
      </c>
      <c r="AL225" s="1" t="s">
        <v>17</v>
      </c>
      <c r="AM225" s="1" t="s">
        <v>54</v>
      </c>
      <c r="AN225" s="1">
        <v>1.6060000000000001</v>
      </c>
      <c r="AO225" s="1" t="s">
        <v>14</v>
      </c>
      <c r="AP225" s="1" t="s">
        <v>46</v>
      </c>
      <c r="AQ225" s="1" t="s">
        <v>42</v>
      </c>
      <c r="AR225" s="1">
        <v>675.35</v>
      </c>
      <c r="AS225" s="1" t="s">
        <v>17</v>
      </c>
      <c r="AU225" s="1" t="s">
        <v>86</v>
      </c>
      <c r="AV225" s="1" t="s">
        <v>24</v>
      </c>
      <c r="AX225" s="1">
        <v>99400</v>
      </c>
      <c r="AY225" s="1">
        <v>15100</v>
      </c>
      <c r="AZ225" s="1">
        <v>23300</v>
      </c>
      <c r="BA225" s="1">
        <v>2570</v>
      </c>
      <c r="BB225" s="1">
        <v>1956.5</v>
      </c>
      <c r="BC225" s="1">
        <v>2900</v>
      </c>
      <c r="BD225" s="1">
        <v>1021.5</v>
      </c>
      <c r="BF225" s="1" t="s">
        <v>123</v>
      </c>
      <c r="BG225" s="1">
        <v>3.5619999999999998</v>
      </c>
      <c r="BH225" s="1">
        <v>180.96</v>
      </c>
      <c r="BI225" s="1" t="s">
        <v>46</v>
      </c>
      <c r="BJ225" s="1">
        <v>1.139</v>
      </c>
      <c r="BK225" s="1" t="s">
        <v>23</v>
      </c>
      <c r="BL225" s="1" t="s">
        <v>86</v>
      </c>
      <c r="BM225" s="1">
        <v>24.506</v>
      </c>
      <c r="BN225" s="1">
        <v>26.279</v>
      </c>
      <c r="BO225" s="1" t="s">
        <v>54</v>
      </c>
      <c r="BP225" s="1" t="s">
        <v>46</v>
      </c>
      <c r="BQ225" s="1" t="s">
        <v>14</v>
      </c>
      <c r="BR225" s="1" t="s">
        <v>46</v>
      </c>
      <c r="BS225" s="1" t="s">
        <v>42</v>
      </c>
      <c r="BT225" s="1">
        <v>856.35</v>
      </c>
      <c r="BU225" s="1" t="s">
        <v>17</v>
      </c>
      <c r="BW225" s="1" t="s">
        <v>86</v>
      </c>
      <c r="BX225" s="1">
        <v>195.23</v>
      </c>
      <c r="BZ225" s="1">
        <v>282</v>
      </c>
      <c r="CC225" s="1" t="s">
        <v>18</v>
      </c>
      <c r="CD225" s="1">
        <v>126</v>
      </c>
      <c r="CE225" s="1">
        <v>16</v>
      </c>
      <c r="CH225" s="1">
        <v>0.372</v>
      </c>
      <c r="CM225" s="1" t="s">
        <v>18</v>
      </c>
      <c r="CN225" s="1">
        <v>2388</v>
      </c>
      <c r="CO225" s="1" t="s">
        <v>285</v>
      </c>
      <c r="CQ225" s="1">
        <v>186.9</v>
      </c>
    </row>
    <row r="226" spans="1:95" x14ac:dyDescent="0.25">
      <c r="A226" s="1" t="s">
        <v>433</v>
      </c>
      <c r="B226" s="1">
        <v>201601340</v>
      </c>
      <c r="C226" s="1" t="s">
        <v>287</v>
      </c>
      <c r="D226" s="1" t="s">
        <v>296</v>
      </c>
      <c r="E226" s="1">
        <v>4953000</v>
      </c>
      <c r="F226" s="1">
        <v>421.48719360000001</v>
      </c>
      <c r="G226" s="1" t="s">
        <v>21</v>
      </c>
      <c r="H226" s="1" t="s">
        <v>254</v>
      </c>
      <c r="I226" s="2">
        <v>42472.46875</v>
      </c>
      <c r="K226" s="1">
        <v>7.5585000000000004</v>
      </c>
      <c r="L226" s="1">
        <v>520</v>
      </c>
      <c r="O226" s="1">
        <v>150</v>
      </c>
      <c r="P226" s="1">
        <v>108</v>
      </c>
      <c r="Q226" s="1">
        <v>13.7</v>
      </c>
      <c r="V226" s="1">
        <v>64200</v>
      </c>
      <c r="W226" s="1">
        <v>13200</v>
      </c>
      <c r="X226" s="1">
        <v>33400</v>
      </c>
      <c r="Y226" s="1">
        <v>2130</v>
      </c>
      <c r="Z226" s="1">
        <v>18.966000000000001</v>
      </c>
      <c r="AA226" s="1" t="s">
        <v>111</v>
      </c>
      <c r="AB226" s="1" t="s">
        <v>14</v>
      </c>
      <c r="AD226" s="1" t="s">
        <v>123</v>
      </c>
      <c r="AE226" s="1" t="s">
        <v>46</v>
      </c>
      <c r="AF226" s="1" t="s">
        <v>85</v>
      </c>
      <c r="AG226" s="1" t="s">
        <v>46</v>
      </c>
      <c r="AH226" s="1" t="s">
        <v>17</v>
      </c>
      <c r="AI226" s="1" t="s">
        <v>23</v>
      </c>
      <c r="AJ226" s="1" t="s">
        <v>86</v>
      </c>
      <c r="AK226" s="1">
        <v>1.133</v>
      </c>
      <c r="AL226" s="1" t="s">
        <v>17</v>
      </c>
      <c r="AM226" s="1" t="s">
        <v>54</v>
      </c>
      <c r="AN226" s="1">
        <v>1.454</v>
      </c>
      <c r="AO226" s="1" t="s">
        <v>14</v>
      </c>
      <c r="AP226" s="1" t="s">
        <v>46</v>
      </c>
      <c r="AQ226" s="1" t="s">
        <v>42</v>
      </c>
      <c r="AR226" s="1">
        <v>749.79</v>
      </c>
      <c r="AS226" s="1" t="s">
        <v>17</v>
      </c>
      <c r="AU226" s="1" t="s">
        <v>86</v>
      </c>
      <c r="AV226" s="1" t="s">
        <v>24</v>
      </c>
      <c r="AX226" s="1">
        <v>74400</v>
      </c>
      <c r="AY226" s="1">
        <v>13800</v>
      </c>
      <c r="AZ226" s="1">
        <v>29200</v>
      </c>
      <c r="BA226" s="1">
        <v>2280</v>
      </c>
      <c r="BB226" s="1">
        <v>845.43</v>
      </c>
      <c r="BC226" s="1">
        <v>1430</v>
      </c>
      <c r="BD226" s="1">
        <v>360.9</v>
      </c>
      <c r="BF226" s="1" t="s">
        <v>123</v>
      </c>
      <c r="BG226" s="1">
        <v>1.5189999999999999</v>
      </c>
      <c r="BH226" s="1">
        <v>102.21</v>
      </c>
      <c r="BI226" s="1" t="s">
        <v>46</v>
      </c>
      <c r="BJ226" s="1">
        <v>0.42199999999999999</v>
      </c>
      <c r="BK226" s="1" t="s">
        <v>23</v>
      </c>
      <c r="BL226" s="1" t="s">
        <v>86</v>
      </c>
      <c r="BM226" s="1">
        <v>11.196999999999999</v>
      </c>
      <c r="BN226" s="1">
        <v>9.4039999999999999</v>
      </c>
      <c r="BO226" s="1" t="s">
        <v>54</v>
      </c>
      <c r="BP226" s="1" t="s">
        <v>46</v>
      </c>
      <c r="BQ226" s="1" t="s">
        <v>14</v>
      </c>
      <c r="BR226" s="1" t="s">
        <v>46</v>
      </c>
      <c r="BS226" s="1" t="s">
        <v>42</v>
      </c>
      <c r="BT226" s="1">
        <v>715.24</v>
      </c>
      <c r="BU226" s="1" t="s">
        <v>17</v>
      </c>
      <c r="BW226" s="1" t="s">
        <v>86</v>
      </c>
      <c r="BX226" s="1">
        <v>58.878</v>
      </c>
      <c r="BZ226" s="1">
        <v>340</v>
      </c>
      <c r="CC226" s="1" t="s">
        <v>18</v>
      </c>
      <c r="CD226" s="1">
        <v>132</v>
      </c>
      <c r="CE226" s="1">
        <v>18</v>
      </c>
      <c r="CH226" s="1">
        <v>0.495</v>
      </c>
      <c r="CM226" s="1" t="s">
        <v>18</v>
      </c>
      <c r="CN226" s="1">
        <v>22</v>
      </c>
      <c r="CO226" s="1" t="s">
        <v>285</v>
      </c>
      <c r="CQ226" s="1">
        <v>214.5</v>
      </c>
    </row>
    <row r="227" spans="1:95" x14ac:dyDescent="0.25">
      <c r="A227" s="1" t="s">
        <v>446</v>
      </c>
      <c r="B227" s="1">
        <v>201601430</v>
      </c>
      <c r="C227" s="1" t="s">
        <v>287</v>
      </c>
      <c r="D227" s="1" t="s">
        <v>297</v>
      </c>
      <c r="E227" s="1">
        <v>4953000</v>
      </c>
      <c r="F227" s="1">
        <v>421.48719360000001</v>
      </c>
      <c r="G227" s="1" t="s">
        <v>21</v>
      </c>
      <c r="H227" s="1" t="s">
        <v>254</v>
      </c>
      <c r="I227" s="2">
        <v>42479.397916666669</v>
      </c>
      <c r="K227" s="1">
        <v>7.613999999999999</v>
      </c>
      <c r="L227" s="1">
        <v>530</v>
      </c>
      <c r="O227" s="1">
        <v>162</v>
      </c>
      <c r="P227" s="1">
        <v>111</v>
      </c>
      <c r="Q227" s="1">
        <v>13.1</v>
      </c>
      <c r="V227" s="1">
        <v>65400.000000000007</v>
      </c>
      <c r="W227" s="1">
        <v>14300</v>
      </c>
      <c r="X227" s="1">
        <v>39200</v>
      </c>
      <c r="Y227" s="1">
        <v>2420</v>
      </c>
      <c r="Z227" s="1">
        <v>150.44</v>
      </c>
      <c r="AA227" s="1">
        <v>83.5</v>
      </c>
      <c r="AB227" s="1" t="s">
        <v>14</v>
      </c>
      <c r="AD227" s="1" t="s">
        <v>123</v>
      </c>
      <c r="AE227" s="1" t="s">
        <v>46</v>
      </c>
      <c r="AF227" s="1">
        <v>119.79</v>
      </c>
      <c r="AG227" s="1" t="s">
        <v>46</v>
      </c>
      <c r="AH227" s="1" t="s">
        <v>17</v>
      </c>
      <c r="AI227" s="1" t="s">
        <v>23</v>
      </c>
      <c r="AJ227" s="1" t="s">
        <v>86</v>
      </c>
      <c r="AK227" s="1">
        <v>1.25</v>
      </c>
      <c r="AL227" s="1" t="s">
        <v>17</v>
      </c>
      <c r="AM227" s="1" t="s">
        <v>54</v>
      </c>
      <c r="AN227" s="1">
        <v>1.341</v>
      </c>
      <c r="AO227" s="1" t="s">
        <v>14</v>
      </c>
      <c r="AP227" s="1" t="s">
        <v>46</v>
      </c>
      <c r="AQ227" s="1" t="s">
        <v>42</v>
      </c>
      <c r="AR227" s="1">
        <v>954.89</v>
      </c>
      <c r="AS227" s="1" t="s">
        <v>17</v>
      </c>
      <c r="AU227" s="1" t="s">
        <v>86</v>
      </c>
      <c r="AV227" s="1" t="s">
        <v>24</v>
      </c>
      <c r="AX227" s="1">
        <v>128000</v>
      </c>
      <c r="AY227" s="1">
        <v>28900</v>
      </c>
      <c r="AZ227" s="1">
        <v>37400</v>
      </c>
      <c r="BA227" s="1">
        <v>8300</v>
      </c>
      <c r="BB227" s="1">
        <v>2755.3</v>
      </c>
      <c r="BC227" s="1">
        <v>17100</v>
      </c>
      <c r="BD227" s="1">
        <v>706.93</v>
      </c>
      <c r="BF227" s="1" t="s">
        <v>123</v>
      </c>
      <c r="BG227" s="1">
        <v>3.0219999999999998</v>
      </c>
      <c r="BH227" s="1">
        <v>262.40000000000003</v>
      </c>
      <c r="BI227" s="1" t="s">
        <v>46</v>
      </c>
      <c r="BJ227" s="1">
        <v>0.41199999999999998</v>
      </c>
      <c r="BK227" s="1" t="s">
        <v>23</v>
      </c>
      <c r="BL227" s="1" t="s">
        <v>86</v>
      </c>
      <c r="BM227" s="1">
        <v>7.6070000000000002</v>
      </c>
      <c r="BN227" s="1">
        <v>11.332000000000001</v>
      </c>
      <c r="BO227" s="1" t="s">
        <v>54</v>
      </c>
      <c r="BP227" s="1" t="s">
        <v>46</v>
      </c>
      <c r="BQ227" s="1" t="s">
        <v>14</v>
      </c>
      <c r="BR227" s="1" t="s">
        <v>46</v>
      </c>
      <c r="BS227" s="1" t="s">
        <v>42</v>
      </c>
      <c r="BT227" s="1">
        <v>1235.2</v>
      </c>
      <c r="BU227" s="1">
        <v>0.13200000000000001</v>
      </c>
      <c r="BW227" s="1" t="s">
        <v>86</v>
      </c>
      <c r="BX227" s="1">
        <v>48.363</v>
      </c>
      <c r="BZ227" s="1">
        <v>368</v>
      </c>
      <c r="CC227" s="1" t="s">
        <v>18</v>
      </c>
      <c r="CD227" s="1">
        <v>136</v>
      </c>
      <c r="CE227" s="1">
        <v>17</v>
      </c>
      <c r="CH227" s="1">
        <v>0.49299999999999999</v>
      </c>
      <c r="CM227" s="1" t="s">
        <v>18</v>
      </c>
      <c r="CN227" s="1">
        <v>19.2</v>
      </c>
      <c r="CO227" s="1" t="s">
        <v>285</v>
      </c>
      <c r="CQ227" s="1">
        <v>222</v>
      </c>
    </row>
    <row r="228" spans="1:95" x14ac:dyDescent="0.25">
      <c r="A228" s="1" t="s">
        <v>481</v>
      </c>
      <c r="B228" s="1">
        <v>201601571</v>
      </c>
      <c r="C228" s="1" t="s">
        <v>287</v>
      </c>
      <c r="D228" s="1" t="s">
        <v>299</v>
      </c>
      <c r="E228" s="1">
        <v>4953000</v>
      </c>
      <c r="F228" s="1">
        <v>421.48719360000001</v>
      </c>
      <c r="G228" s="1" t="s">
        <v>21</v>
      </c>
      <c r="H228" s="1" t="s">
        <v>254</v>
      </c>
      <c r="I228" s="2">
        <v>42492.458333333336</v>
      </c>
      <c r="K228" s="1">
        <v>8.0030000000000001</v>
      </c>
      <c r="L228" s="1">
        <v>550</v>
      </c>
      <c r="O228" s="1">
        <v>163</v>
      </c>
      <c r="P228" s="1">
        <v>123</v>
      </c>
      <c r="Q228" s="1">
        <v>14.8</v>
      </c>
      <c r="V228" s="1">
        <v>71300</v>
      </c>
      <c r="W228" s="1">
        <v>14400</v>
      </c>
      <c r="X228" s="1">
        <v>37500</v>
      </c>
      <c r="Y228" s="1">
        <v>2090</v>
      </c>
      <c r="Z228" s="1">
        <v>16.262</v>
      </c>
      <c r="AA228" s="1" t="s">
        <v>111</v>
      </c>
      <c r="AB228" s="1" t="s">
        <v>14</v>
      </c>
      <c r="AD228" s="1" t="s">
        <v>123</v>
      </c>
      <c r="AE228" s="1" t="s">
        <v>46</v>
      </c>
      <c r="AF228" s="1" t="s">
        <v>85</v>
      </c>
      <c r="AG228" s="1" t="s">
        <v>46</v>
      </c>
      <c r="AH228" s="1" t="s">
        <v>17</v>
      </c>
      <c r="AI228" s="1" t="s">
        <v>23</v>
      </c>
      <c r="AJ228" s="1" t="s">
        <v>86</v>
      </c>
      <c r="AK228" s="1">
        <v>1.206</v>
      </c>
      <c r="AL228" s="1" t="s">
        <v>17</v>
      </c>
      <c r="AM228" s="1" t="s">
        <v>54</v>
      </c>
      <c r="AN228" s="1">
        <v>1.1180000000000001</v>
      </c>
      <c r="AO228" s="1" t="s">
        <v>14</v>
      </c>
      <c r="AP228" s="1" t="s">
        <v>46</v>
      </c>
      <c r="AQ228" s="1" t="s">
        <v>42</v>
      </c>
      <c r="AR228" s="1">
        <v>762.81</v>
      </c>
      <c r="AS228" s="1" t="s">
        <v>17</v>
      </c>
      <c r="AU228" s="1" t="s">
        <v>86</v>
      </c>
      <c r="AV228" s="1" t="s">
        <v>24</v>
      </c>
      <c r="AX228" s="1">
        <v>79200</v>
      </c>
      <c r="AY228" s="1">
        <v>16400</v>
      </c>
      <c r="AZ228" s="1">
        <v>38100</v>
      </c>
      <c r="BA228" s="1">
        <v>2720</v>
      </c>
      <c r="BB228" s="1">
        <v>2601</v>
      </c>
      <c r="BC228" s="1">
        <v>2760</v>
      </c>
      <c r="BD228" s="1">
        <v>120.62</v>
      </c>
      <c r="BF228" s="1" t="s">
        <v>123</v>
      </c>
      <c r="BG228" s="1">
        <v>1.8440000000000001</v>
      </c>
      <c r="BH228" s="1">
        <v>131.34</v>
      </c>
      <c r="BI228" s="1" t="s">
        <v>46</v>
      </c>
      <c r="BJ228" s="1">
        <v>0.106</v>
      </c>
      <c r="BK228" s="1" t="s">
        <v>23</v>
      </c>
      <c r="BL228" s="1" t="s">
        <v>86</v>
      </c>
      <c r="BM228" s="1">
        <v>5.7510000000000003</v>
      </c>
      <c r="BN228" s="1">
        <v>4.3899999999999997</v>
      </c>
      <c r="BO228" s="1" t="s">
        <v>54</v>
      </c>
      <c r="BP228" s="1">
        <v>1.0449999999999999</v>
      </c>
      <c r="BQ228" s="1" t="s">
        <v>14</v>
      </c>
      <c r="BR228" s="1" t="s">
        <v>46</v>
      </c>
      <c r="BS228" s="1" t="s">
        <v>42</v>
      </c>
      <c r="BT228" s="1">
        <v>814.32</v>
      </c>
      <c r="BU228" s="1" t="s">
        <v>17</v>
      </c>
      <c r="BW228" s="1" t="s">
        <v>86</v>
      </c>
      <c r="BX228" s="1">
        <v>21.885999999999999</v>
      </c>
      <c r="BZ228" s="1">
        <v>380</v>
      </c>
      <c r="CC228" s="1" t="s">
        <v>18</v>
      </c>
      <c r="CD228" s="1">
        <v>150</v>
      </c>
      <c r="CE228" s="1">
        <v>4</v>
      </c>
      <c r="CH228" s="1">
        <v>0.3</v>
      </c>
      <c r="CM228" s="1" t="s">
        <v>18</v>
      </c>
      <c r="CN228" s="1">
        <v>281</v>
      </c>
      <c r="CO228" s="1" t="s">
        <v>285</v>
      </c>
      <c r="CQ228" s="1">
        <v>237.1</v>
      </c>
    </row>
    <row r="229" spans="1:95" x14ac:dyDescent="0.25">
      <c r="A229" s="1" t="s">
        <v>462</v>
      </c>
      <c r="B229" s="1">
        <v>201600797</v>
      </c>
      <c r="C229" s="1" t="s">
        <v>287</v>
      </c>
      <c r="D229" s="1" t="s">
        <v>291</v>
      </c>
      <c r="E229" s="1">
        <v>4953000</v>
      </c>
      <c r="F229" s="1">
        <v>421.48719360000001</v>
      </c>
      <c r="G229" s="1" t="s">
        <v>21</v>
      </c>
      <c r="H229" s="1" t="s">
        <v>254</v>
      </c>
      <c r="I229" s="2">
        <v>42438.479166666664</v>
      </c>
      <c r="K229" s="1">
        <v>7.8525</v>
      </c>
      <c r="L229" s="1">
        <v>615</v>
      </c>
      <c r="O229" s="1">
        <v>196</v>
      </c>
      <c r="P229" s="1">
        <v>123</v>
      </c>
      <c r="Q229" s="1">
        <v>15</v>
      </c>
      <c r="V229" s="1">
        <v>73100</v>
      </c>
      <c r="W229" s="1">
        <v>17700</v>
      </c>
      <c r="X229" s="1">
        <v>40400</v>
      </c>
      <c r="Y229" s="1">
        <v>2520</v>
      </c>
      <c r="Z229" s="1">
        <v>17.684999999999999</v>
      </c>
      <c r="AA229" s="1" t="s">
        <v>111</v>
      </c>
      <c r="AB229" s="1" t="s">
        <v>14</v>
      </c>
      <c r="AD229" s="1" t="s">
        <v>123</v>
      </c>
      <c r="AE229" s="1" t="s">
        <v>46</v>
      </c>
      <c r="AF229" s="1" t="s">
        <v>85</v>
      </c>
      <c r="AG229" s="1" t="s">
        <v>46</v>
      </c>
      <c r="AH229" s="1" t="s">
        <v>17</v>
      </c>
      <c r="AI229" s="1" t="s">
        <v>23</v>
      </c>
      <c r="AJ229" s="1" t="s">
        <v>86</v>
      </c>
      <c r="AK229" s="1">
        <v>1.591</v>
      </c>
      <c r="AL229" s="1" t="s">
        <v>17</v>
      </c>
      <c r="AM229" s="1" t="s">
        <v>54</v>
      </c>
      <c r="AN229" s="1">
        <v>1.381</v>
      </c>
      <c r="AO229" s="1" t="s">
        <v>14</v>
      </c>
      <c r="AP229" s="1" t="s">
        <v>46</v>
      </c>
      <c r="AQ229" s="1" t="s">
        <v>42</v>
      </c>
      <c r="AR229" s="1">
        <v>898.13</v>
      </c>
      <c r="AS229" s="1" t="s">
        <v>17</v>
      </c>
      <c r="AU229" s="1" t="s">
        <v>86</v>
      </c>
      <c r="AV229" s="1" t="s">
        <v>24</v>
      </c>
      <c r="AX229" s="1">
        <v>77900</v>
      </c>
      <c r="AY229" s="1">
        <v>17800</v>
      </c>
      <c r="AZ229" s="1">
        <v>35600</v>
      </c>
      <c r="BA229" s="1">
        <v>3010</v>
      </c>
      <c r="BB229" s="1">
        <v>4030.2</v>
      </c>
      <c r="BC229" s="1">
        <v>4170</v>
      </c>
      <c r="BD229" s="1">
        <v>228.1</v>
      </c>
      <c r="BF229" s="1" t="s">
        <v>123</v>
      </c>
      <c r="BG229" s="1">
        <v>10.339</v>
      </c>
      <c r="BH229" s="1">
        <v>140.16</v>
      </c>
      <c r="BI229" s="1" t="s">
        <v>46</v>
      </c>
      <c r="BJ229" s="1">
        <v>0.17100000000000001</v>
      </c>
      <c r="BK229" s="1">
        <v>8.2070000000000007</v>
      </c>
      <c r="BL229" s="1" t="s">
        <v>86</v>
      </c>
      <c r="BM229" s="1">
        <v>7.6130000000000004</v>
      </c>
      <c r="BN229" s="1">
        <v>6.4340000000000002</v>
      </c>
      <c r="BO229" s="1" t="s">
        <v>54</v>
      </c>
      <c r="BP229" s="1">
        <v>1.0640000000000001</v>
      </c>
      <c r="BQ229" s="1" t="s">
        <v>14</v>
      </c>
      <c r="BR229" s="1" t="s">
        <v>46</v>
      </c>
      <c r="BS229" s="1" t="s">
        <v>42</v>
      </c>
      <c r="BT229" s="1">
        <v>852.82</v>
      </c>
      <c r="BU229" s="1" t="s">
        <v>17</v>
      </c>
      <c r="BW229" s="1" t="s">
        <v>86</v>
      </c>
      <c r="BX229" s="1">
        <v>31.576000000000001</v>
      </c>
      <c r="BZ229" s="1">
        <v>430</v>
      </c>
      <c r="CC229" s="1" t="s">
        <v>18</v>
      </c>
      <c r="CD229" s="1">
        <v>150</v>
      </c>
      <c r="CE229" s="1">
        <v>6</v>
      </c>
      <c r="CH229" s="1">
        <v>0.51700000000000002</v>
      </c>
      <c r="CM229" s="1" t="s">
        <v>18</v>
      </c>
      <c r="CN229" s="1">
        <v>648.70000000000005</v>
      </c>
      <c r="CO229" s="1" t="s">
        <v>285</v>
      </c>
    </row>
    <row r="230" spans="1:95" x14ac:dyDescent="0.25">
      <c r="A230" s="1" t="s">
        <v>464</v>
      </c>
      <c r="B230" s="1">
        <v>201601039</v>
      </c>
      <c r="C230" s="1" t="s">
        <v>287</v>
      </c>
      <c r="D230" s="1" t="s">
        <v>294</v>
      </c>
      <c r="E230" s="1">
        <v>4953000</v>
      </c>
      <c r="F230" s="1">
        <v>421.48719360000001</v>
      </c>
      <c r="G230" s="1" t="s">
        <v>21</v>
      </c>
      <c r="H230" s="1" t="s">
        <v>254</v>
      </c>
      <c r="I230" s="2">
        <v>42458.371527777781</v>
      </c>
      <c r="K230" s="1">
        <v>7.8730000000000002</v>
      </c>
      <c r="L230" s="1">
        <v>602</v>
      </c>
      <c r="O230" s="1">
        <v>196</v>
      </c>
      <c r="P230" s="1">
        <v>118</v>
      </c>
      <c r="Q230" s="1">
        <v>15.4</v>
      </c>
      <c r="V230" s="1">
        <v>75000</v>
      </c>
      <c r="W230" s="1">
        <v>17400</v>
      </c>
      <c r="X230" s="1">
        <v>40700</v>
      </c>
      <c r="Y230" s="1">
        <v>2240</v>
      </c>
      <c r="Z230" s="1">
        <v>16.766999999999999</v>
      </c>
      <c r="AA230" s="1" t="s">
        <v>111</v>
      </c>
      <c r="AB230" s="1" t="s">
        <v>14</v>
      </c>
      <c r="AD230" s="1" t="s">
        <v>123</v>
      </c>
      <c r="AE230" s="1" t="s">
        <v>46</v>
      </c>
      <c r="AF230" s="1" t="s">
        <v>85</v>
      </c>
      <c r="AG230" s="1" t="s">
        <v>46</v>
      </c>
      <c r="AH230" s="1" t="s">
        <v>17</v>
      </c>
      <c r="AI230" s="1" t="s">
        <v>23</v>
      </c>
      <c r="AJ230" s="1" t="s">
        <v>86</v>
      </c>
      <c r="AK230" s="1">
        <v>1.0249999999999999</v>
      </c>
      <c r="AL230" s="1" t="s">
        <v>17</v>
      </c>
      <c r="AM230" s="1" t="s">
        <v>54</v>
      </c>
      <c r="AN230" s="1">
        <v>1.3740000000000001</v>
      </c>
      <c r="AO230" s="1" t="s">
        <v>14</v>
      </c>
      <c r="AP230" s="1" t="s">
        <v>46</v>
      </c>
      <c r="AQ230" s="1" t="s">
        <v>42</v>
      </c>
      <c r="AR230" s="1">
        <v>838.61</v>
      </c>
      <c r="AS230" s="1" t="s">
        <v>17</v>
      </c>
      <c r="AU230" s="1" t="s">
        <v>86</v>
      </c>
      <c r="AV230" s="1" t="s">
        <v>24</v>
      </c>
      <c r="AX230" s="1">
        <v>73900</v>
      </c>
      <c r="AY230" s="1">
        <v>17400</v>
      </c>
      <c r="AZ230" s="1">
        <v>39800</v>
      </c>
      <c r="BA230" s="1">
        <v>2450</v>
      </c>
      <c r="BB230" s="1">
        <v>500.7</v>
      </c>
      <c r="BC230" s="1">
        <v>482</v>
      </c>
      <c r="BD230" s="1">
        <v>27.186</v>
      </c>
      <c r="BF230" s="1" t="s">
        <v>123</v>
      </c>
      <c r="BG230" s="1">
        <v>4.391</v>
      </c>
      <c r="BH230" s="1" t="s">
        <v>85</v>
      </c>
      <c r="BI230" s="1" t="s">
        <v>46</v>
      </c>
      <c r="BJ230" s="1" t="s">
        <v>17</v>
      </c>
      <c r="BK230" s="1">
        <v>8.2799999999999994</v>
      </c>
      <c r="BL230" s="1" t="s">
        <v>86</v>
      </c>
      <c r="BM230" s="1">
        <v>2.06</v>
      </c>
      <c r="BN230" s="1">
        <v>0.90800000000000003</v>
      </c>
      <c r="BO230" s="1" t="s">
        <v>54</v>
      </c>
      <c r="BP230" s="1">
        <v>1.2</v>
      </c>
      <c r="BQ230" s="1" t="s">
        <v>14</v>
      </c>
      <c r="BR230" s="1" t="s">
        <v>46</v>
      </c>
      <c r="BS230" s="1" t="s">
        <v>42</v>
      </c>
      <c r="BT230" s="1">
        <v>851.66</v>
      </c>
      <c r="BU230" s="1" t="s">
        <v>17</v>
      </c>
      <c r="BW230" s="1" t="s">
        <v>86</v>
      </c>
      <c r="BX230" s="1" t="s">
        <v>24</v>
      </c>
      <c r="BZ230" s="1">
        <v>414</v>
      </c>
      <c r="CC230" s="1" t="s">
        <v>18</v>
      </c>
      <c r="CD230" s="1">
        <v>144</v>
      </c>
      <c r="CE230" s="1">
        <v>7</v>
      </c>
      <c r="CH230" s="1">
        <v>0.27500000000000002</v>
      </c>
      <c r="CM230" s="1" t="s">
        <v>18</v>
      </c>
      <c r="CN230" s="1">
        <v>47.2</v>
      </c>
      <c r="CO230" s="1" t="s">
        <v>285</v>
      </c>
    </row>
    <row r="231" spans="1:95" x14ac:dyDescent="0.25">
      <c r="A231" s="1" t="s">
        <v>457</v>
      </c>
      <c r="B231" s="1">
        <v>201601508</v>
      </c>
      <c r="C231" s="1" t="s">
        <v>287</v>
      </c>
      <c r="D231" s="1" t="s">
        <v>298</v>
      </c>
      <c r="E231" s="1">
        <v>4953000</v>
      </c>
      <c r="F231" s="1">
        <v>421.48719360000001</v>
      </c>
      <c r="G231" s="1" t="s">
        <v>21</v>
      </c>
      <c r="H231" s="1" t="s">
        <v>254</v>
      </c>
      <c r="I231" s="2">
        <v>42486.354166666664</v>
      </c>
      <c r="K231" s="1">
        <v>7.7765000000000004</v>
      </c>
      <c r="L231" s="1">
        <v>600</v>
      </c>
      <c r="O231" s="1">
        <v>202</v>
      </c>
      <c r="P231" s="1">
        <v>130</v>
      </c>
      <c r="Q231" s="1">
        <v>17</v>
      </c>
      <c r="V231" s="1">
        <v>75700</v>
      </c>
      <c r="W231" s="1">
        <v>16200</v>
      </c>
      <c r="X231" s="1">
        <v>43700</v>
      </c>
      <c r="Y231" s="1">
        <v>2340</v>
      </c>
      <c r="Z231" s="1" t="s">
        <v>24</v>
      </c>
      <c r="AA231" s="1" t="s">
        <v>111</v>
      </c>
      <c r="AB231" s="1" t="s">
        <v>14</v>
      </c>
      <c r="AD231" s="1" t="s">
        <v>123</v>
      </c>
      <c r="AE231" s="1" t="s">
        <v>46</v>
      </c>
      <c r="AF231" s="1" t="s">
        <v>85</v>
      </c>
      <c r="AG231" s="1" t="s">
        <v>46</v>
      </c>
      <c r="AH231" s="1" t="s">
        <v>17</v>
      </c>
      <c r="AI231" s="1" t="s">
        <v>23</v>
      </c>
      <c r="AJ231" s="1" t="s">
        <v>86</v>
      </c>
      <c r="AK231" s="1">
        <v>1.6279999999999999</v>
      </c>
      <c r="AL231" s="1" t="s">
        <v>17</v>
      </c>
      <c r="AM231" s="1" t="s">
        <v>54</v>
      </c>
      <c r="AN231" s="1">
        <v>1.704</v>
      </c>
      <c r="AO231" s="1" t="s">
        <v>14</v>
      </c>
      <c r="AP231" s="1" t="s">
        <v>46</v>
      </c>
      <c r="AQ231" s="1" t="s">
        <v>42</v>
      </c>
      <c r="AR231" s="1">
        <v>841.66</v>
      </c>
      <c r="AS231" s="1" t="s">
        <v>17</v>
      </c>
      <c r="AU231" s="1" t="s">
        <v>86</v>
      </c>
      <c r="AV231" s="1" t="s">
        <v>24</v>
      </c>
      <c r="AX231" s="1">
        <v>87300</v>
      </c>
      <c r="AY231" s="1">
        <v>19200</v>
      </c>
      <c r="AZ231" s="1">
        <v>41300</v>
      </c>
      <c r="BA231" s="1">
        <v>3460</v>
      </c>
      <c r="BB231" s="1">
        <v>5229.7</v>
      </c>
      <c r="BC231" s="1">
        <v>6010</v>
      </c>
      <c r="BD231" s="1">
        <v>202.88</v>
      </c>
      <c r="BF231" s="1" t="s">
        <v>123</v>
      </c>
      <c r="BG231" s="1">
        <v>2.5830000000000002</v>
      </c>
      <c r="BH231" s="1">
        <v>169.4</v>
      </c>
      <c r="BI231" s="1" t="s">
        <v>46</v>
      </c>
      <c r="BJ231" s="1">
        <v>0.222</v>
      </c>
      <c r="BK231" s="1">
        <v>4.3070000000000004</v>
      </c>
      <c r="BL231" s="1" t="s">
        <v>86</v>
      </c>
      <c r="BM231" s="1">
        <v>10.492000000000001</v>
      </c>
      <c r="BN231" s="1">
        <v>8.077</v>
      </c>
      <c r="BO231" s="1" t="s">
        <v>54</v>
      </c>
      <c r="BP231" s="1">
        <v>1.1579999999999999</v>
      </c>
      <c r="BQ231" s="1">
        <v>5.92</v>
      </c>
      <c r="BR231" s="1">
        <v>1.0449999999999999</v>
      </c>
      <c r="BS231" s="1" t="s">
        <v>42</v>
      </c>
      <c r="BT231" s="1">
        <v>756.34</v>
      </c>
      <c r="BU231" s="1" t="s">
        <v>17</v>
      </c>
      <c r="BW231" s="1" t="s">
        <v>86</v>
      </c>
      <c r="BX231" s="1">
        <v>36.143999999999998</v>
      </c>
      <c r="BZ231" s="1">
        <v>416</v>
      </c>
      <c r="CC231" s="1" t="s">
        <v>18</v>
      </c>
      <c r="CD231" s="1">
        <v>158</v>
      </c>
      <c r="CE231" s="1">
        <v>11</v>
      </c>
      <c r="CH231" s="1">
        <v>0.38400000000000001</v>
      </c>
      <c r="CM231" s="1" t="s">
        <v>18</v>
      </c>
      <c r="CN231" s="1">
        <v>554</v>
      </c>
      <c r="CO231" s="1" t="s">
        <v>285</v>
      </c>
      <c r="CQ231" s="1">
        <v>255.5</v>
      </c>
    </row>
    <row r="232" spans="1:95" x14ac:dyDescent="0.25">
      <c r="A232" s="1" t="s">
        <v>467</v>
      </c>
      <c r="B232" s="1">
        <v>201600826</v>
      </c>
      <c r="C232" s="1" t="s">
        <v>287</v>
      </c>
      <c r="D232" s="1" t="s">
        <v>292</v>
      </c>
      <c r="E232" s="1">
        <v>4953000</v>
      </c>
      <c r="F232" s="1">
        <v>421.48719360000001</v>
      </c>
      <c r="G232" s="1" t="s">
        <v>21</v>
      </c>
      <c r="H232" s="1" t="s">
        <v>254</v>
      </c>
      <c r="I232" s="2">
        <v>42444.489583333336</v>
      </c>
      <c r="K232" s="1">
        <v>7.8929999999999998</v>
      </c>
      <c r="L232" s="1">
        <v>655</v>
      </c>
      <c r="O232" s="1">
        <v>210</v>
      </c>
      <c r="P232" s="1">
        <v>129</v>
      </c>
      <c r="Q232" s="1">
        <v>15.8</v>
      </c>
      <c r="V232" s="1">
        <v>87900</v>
      </c>
      <c r="W232" s="1">
        <v>21800</v>
      </c>
      <c r="X232" s="1">
        <v>66000</v>
      </c>
      <c r="Y232" s="1">
        <v>3330</v>
      </c>
      <c r="Z232" s="1" t="s">
        <v>24</v>
      </c>
      <c r="AA232" s="1" t="s">
        <v>111</v>
      </c>
      <c r="AB232" s="1" t="s">
        <v>14</v>
      </c>
      <c r="AD232" s="1" t="s">
        <v>123</v>
      </c>
      <c r="AE232" s="1" t="s">
        <v>46</v>
      </c>
      <c r="AF232" s="1" t="s">
        <v>85</v>
      </c>
      <c r="AG232" s="1" t="s">
        <v>46</v>
      </c>
      <c r="AH232" s="1" t="s">
        <v>17</v>
      </c>
      <c r="AI232" s="1" t="s">
        <v>23</v>
      </c>
      <c r="AJ232" s="1" t="s">
        <v>86</v>
      </c>
      <c r="AK232" s="1" t="s">
        <v>46</v>
      </c>
      <c r="AL232" s="1" t="s">
        <v>17</v>
      </c>
      <c r="AM232" s="1" t="s">
        <v>54</v>
      </c>
      <c r="AN232" s="1">
        <v>1.4870000000000001</v>
      </c>
      <c r="AO232" s="1" t="s">
        <v>14</v>
      </c>
      <c r="AP232" s="1" t="s">
        <v>46</v>
      </c>
      <c r="AQ232" s="1" t="s">
        <v>42</v>
      </c>
      <c r="AR232" s="1">
        <v>931.78</v>
      </c>
      <c r="AS232" s="1" t="s">
        <v>17</v>
      </c>
      <c r="AU232" s="1" t="s">
        <v>86</v>
      </c>
      <c r="AV232" s="1" t="s">
        <v>24</v>
      </c>
      <c r="AX232" s="1">
        <v>79000</v>
      </c>
      <c r="AY232" s="1">
        <v>20100</v>
      </c>
      <c r="AZ232" s="1">
        <v>40500</v>
      </c>
      <c r="BA232" s="1">
        <v>2950</v>
      </c>
      <c r="BB232" s="1">
        <v>2384.8000000000002</v>
      </c>
      <c r="BC232" s="1">
        <v>2330</v>
      </c>
      <c r="BD232" s="1">
        <v>87.075000000000003</v>
      </c>
      <c r="BF232" s="1" t="s">
        <v>123</v>
      </c>
      <c r="BG232" s="1" t="s">
        <v>46</v>
      </c>
      <c r="BH232" s="1">
        <v>105.77</v>
      </c>
      <c r="BI232" s="1" t="s">
        <v>46</v>
      </c>
      <c r="BJ232" s="1" t="s">
        <v>17</v>
      </c>
      <c r="BK232" s="1">
        <v>5.5570000000000004</v>
      </c>
      <c r="BL232" s="1" t="s">
        <v>86</v>
      </c>
      <c r="BM232" s="1">
        <v>5.3620000000000001</v>
      </c>
      <c r="BN232" s="1">
        <v>3.13</v>
      </c>
      <c r="BO232" s="1" t="s">
        <v>54</v>
      </c>
      <c r="BP232" s="1">
        <v>1.4850000000000001</v>
      </c>
      <c r="BQ232" s="1" t="s">
        <v>14</v>
      </c>
      <c r="BR232" s="1" t="s">
        <v>46</v>
      </c>
      <c r="BS232" s="1" t="s">
        <v>42</v>
      </c>
      <c r="BT232" s="1">
        <v>923.48</v>
      </c>
      <c r="BU232" s="1">
        <v>0.16700000000000001</v>
      </c>
      <c r="BW232" s="1" t="s">
        <v>86</v>
      </c>
      <c r="BX232" s="1">
        <v>15.234999999999999</v>
      </c>
      <c r="BZ232" s="1">
        <v>458</v>
      </c>
      <c r="CC232" s="1" t="s">
        <v>18</v>
      </c>
      <c r="CD232" s="1">
        <v>157</v>
      </c>
      <c r="CE232" s="1">
        <v>7</v>
      </c>
      <c r="CH232" s="1">
        <v>0.44500000000000001</v>
      </c>
      <c r="CM232" s="1" t="s">
        <v>18</v>
      </c>
      <c r="CN232" s="1">
        <v>352.7</v>
      </c>
      <c r="CO232" s="1" t="s">
        <v>285</v>
      </c>
      <c r="CQ232" s="1">
        <v>309</v>
      </c>
    </row>
    <row r="233" spans="1:95" x14ac:dyDescent="0.25">
      <c r="A233" s="1" t="s">
        <v>490</v>
      </c>
      <c r="B233" s="1">
        <v>201600930</v>
      </c>
      <c r="C233" s="1" t="s">
        <v>287</v>
      </c>
      <c r="D233" s="1" t="s">
        <v>293</v>
      </c>
      <c r="E233" s="1">
        <v>4953000</v>
      </c>
      <c r="F233" s="1">
        <v>421.48719360000001</v>
      </c>
      <c r="G233" s="1" t="s">
        <v>21</v>
      </c>
      <c r="H233" s="1" t="s">
        <v>254</v>
      </c>
      <c r="I233" s="2">
        <v>42451.517361111109</v>
      </c>
      <c r="K233" s="1">
        <v>8.0485000000000007</v>
      </c>
      <c r="L233" s="1">
        <v>651</v>
      </c>
      <c r="O233" s="1">
        <v>215</v>
      </c>
      <c r="P233" s="1">
        <v>125</v>
      </c>
      <c r="Q233" s="1">
        <v>16.3</v>
      </c>
      <c r="V233" s="1">
        <v>82100</v>
      </c>
      <c r="W233" s="1">
        <v>19900</v>
      </c>
      <c r="X233" s="1">
        <v>44500</v>
      </c>
      <c r="Y233" s="1">
        <v>2460</v>
      </c>
      <c r="Z233" s="1">
        <v>10.355</v>
      </c>
      <c r="AA233" s="1" t="s">
        <v>111</v>
      </c>
      <c r="AB233" s="1" t="s">
        <v>14</v>
      </c>
      <c r="AD233" s="1" t="s">
        <v>123</v>
      </c>
      <c r="AE233" s="1" t="s">
        <v>46</v>
      </c>
      <c r="AF233" s="1" t="s">
        <v>85</v>
      </c>
      <c r="AG233" s="1" t="s">
        <v>46</v>
      </c>
      <c r="AH233" s="1" t="s">
        <v>17</v>
      </c>
      <c r="AI233" s="1" t="s">
        <v>23</v>
      </c>
      <c r="AJ233" s="1" t="s">
        <v>86</v>
      </c>
      <c r="AK233" s="1" t="s">
        <v>46</v>
      </c>
      <c r="AL233" s="1" t="s">
        <v>17</v>
      </c>
      <c r="AM233" s="1" t="s">
        <v>54</v>
      </c>
      <c r="AN233" s="1">
        <v>1.45</v>
      </c>
      <c r="AO233" s="1" t="s">
        <v>14</v>
      </c>
      <c r="AP233" s="1" t="s">
        <v>46</v>
      </c>
      <c r="AQ233" s="1" t="s">
        <v>42</v>
      </c>
      <c r="AR233" s="1">
        <v>848.97</v>
      </c>
      <c r="AS233" s="1" t="s">
        <v>17</v>
      </c>
      <c r="AU233" s="1" t="s">
        <v>86</v>
      </c>
      <c r="AV233" s="1" t="s">
        <v>24</v>
      </c>
      <c r="AX233" s="1">
        <v>77800</v>
      </c>
      <c r="AY233" s="1">
        <v>19100</v>
      </c>
      <c r="AZ233" s="1">
        <v>40700</v>
      </c>
      <c r="BA233" s="1">
        <v>2630</v>
      </c>
      <c r="BB233" s="1">
        <v>1759.4</v>
      </c>
      <c r="BC233" s="1">
        <v>1850</v>
      </c>
      <c r="BD233" s="1">
        <v>78.856999999999999</v>
      </c>
      <c r="BF233" s="1" t="s">
        <v>123</v>
      </c>
      <c r="BG233" s="1">
        <v>1.4570000000000001</v>
      </c>
      <c r="BH233" s="1">
        <v>111.19</v>
      </c>
      <c r="BI233" s="1" t="s">
        <v>46</v>
      </c>
      <c r="BJ233" s="1" t="s">
        <v>17</v>
      </c>
      <c r="BK233" s="1">
        <v>6.173</v>
      </c>
      <c r="BL233" s="1" t="s">
        <v>86</v>
      </c>
      <c r="BM233" s="1">
        <v>4.2279999999999998</v>
      </c>
      <c r="BN233" s="1">
        <v>2.6880000000000002</v>
      </c>
      <c r="BO233" s="1" t="s">
        <v>54</v>
      </c>
      <c r="BP233" s="1">
        <v>1.224</v>
      </c>
      <c r="BQ233" s="1" t="s">
        <v>14</v>
      </c>
      <c r="BR233" s="1" t="s">
        <v>46</v>
      </c>
      <c r="BS233" s="1" t="s">
        <v>42</v>
      </c>
      <c r="BT233" s="1">
        <v>919.01</v>
      </c>
      <c r="BU233" s="1" t="s">
        <v>17</v>
      </c>
      <c r="BW233" s="1" t="s">
        <v>86</v>
      </c>
      <c r="BX233" s="1" t="s">
        <v>24</v>
      </c>
      <c r="BZ233" s="1">
        <v>470</v>
      </c>
      <c r="CC233" s="1" t="s">
        <v>18</v>
      </c>
      <c r="CD233" s="1">
        <v>153</v>
      </c>
      <c r="CE233" s="1">
        <v>4</v>
      </c>
      <c r="CH233" s="1">
        <v>0.28699999999999998</v>
      </c>
      <c r="CM233" s="1" t="s">
        <v>18</v>
      </c>
      <c r="CN233" s="1">
        <v>226</v>
      </c>
      <c r="CO233" s="1" t="s">
        <v>285</v>
      </c>
    </row>
    <row r="234" spans="1:95" x14ac:dyDescent="0.25">
      <c r="A234" s="1" t="s">
        <v>470</v>
      </c>
      <c r="B234" s="1">
        <v>201600728</v>
      </c>
      <c r="C234" s="1" t="s">
        <v>287</v>
      </c>
      <c r="D234" s="1" t="s">
        <v>290</v>
      </c>
      <c r="E234" s="1">
        <v>4953000</v>
      </c>
      <c r="F234" s="1">
        <v>421.48719360000001</v>
      </c>
      <c r="G234" s="1" t="s">
        <v>21</v>
      </c>
      <c r="H234" s="1" t="s">
        <v>254</v>
      </c>
      <c r="I234" s="2">
        <v>42430.381944444445</v>
      </c>
      <c r="K234" s="1">
        <v>7.9</v>
      </c>
      <c r="L234" s="1">
        <v>668</v>
      </c>
      <c r="O234" s="1">
        <v>220</v>
      </c>
      <c r="P234" s="1">
        <v>133</v>
      </c>
      <c r="Q234" s="1">
        <v>14.7</v>
      </c>
      <c r="V234" s="1">
        <v>80200</v>
      </c>
      <c r="W234" s="1">
        <v>20600</v>
      </c>
      <c r="X234" s="1">
        <v>47500</v>
      </c>
      <c r="Y234" s="1">
        <v>2690</v>
      </c>
      <c r="Z234" s="1">
        <v>16.920999999999999</v>
      </c>
      <c r="AA234" s="1" t="s">
        <v>111</v>
      </c>
      <c r="AB234" s="1" t="s">
        <v>14</v>
      </c>
      <c r="AD234" s="1" t="s">
        <v>123</v>
      </c>
      <c r="AE234" s="1">
        <v>1.01</v>
      </c>
      <c r="AF234" s="1" t="s">
        <v>85</v>
      </c>
      <c r="AG234" s="1" t="s">
        <v>46</v>
      </c>
      <c r="AH234" s="1" t="s">
        <v>17</v>
      </c>
      <c r="AI234" s="1" t="s">
        <v>23</v>
      </c>
      <c r="AJ234" s="1" t="s">
        <v>86</v>
      </c>
      <c r="AK234" s="1">
        <v>1.972</v>
      </c>
      <c r="AL234" s="1" t="s">
        <v>17</v>
      </c>
      <c r="AM234" s="1" t="s">
        <v>54</v>
      </c>
      <c r="AN234" s="1">
        <v>1.381</v>
      </c>
      <c r="AO234" s="1" t="s">
        <v>14</v>
      </c>
      <c r="AP234" s="1">
        <v>1.022</v>
      </c>
      <c r="AQ234" s="1" t="s">
        <v>42</v>
      </c>
      <c r="AR234" s="1">
        <v>930.97</v>
      </c>
      <c r="AS234" s="1" t="s">
        <v>17</v>
      </c>
      <c r="AU234" s="1" t="s">
        <v>86</v>
      </c>
      <c r="AV234" s="1">
        <v>11.307</v>
      </c>
      <c r="AX234" s="1">
        <v>78300</v>
      </c>
      <c r="AY234" s="1">
        <v>20100</v>
      </c>
      <c r="AZ234" s="1">
        <v>42500</v>
      </c>
      <c r="BA234" s="1">
        <v>3250</v>
      </c>
      <c r="BB234" s="1">
        <v>2077.8000000000002</v>
      </c>
      <c r="BC234" s="1">
        <v>2029.9999999999998</v>
      </c>
      <c r="BD234" s="1">
        <v>142.02000000000001</v>
      </c>
      <c r="BF234" s="1" t="s">
        <v>123</v>
      </c>
      <c r="BG234" s="1">
        <v>1.107</v>
      </c>
      <c r="BH234" s="1">
        <v>104.14</v>
      </c>
      <c r="BI234" s="1" t="s">
        <v>46</v>
      </c>
      <c r="BJ234" s="1">
        <v>0.106</v>
      </c>
      <c r="BK234" s="1">
        <v>3.698</v>
      </c>
      <c r="BL234" s="1" t="s">
        <v>86</v>
      </c>
      <c r="BM234" s="1">
        <v>6.5380000000000003</v>
      </c>
      <c r="BN234" s="1">
        <v>4</v>
      </c>
      <c r="BO234" s="1" t="s">
        <v>54</v>
      </c>
      <c r="BP234" s="1" t="s">
        <v>46</v>
      </c>
      <c r="BQ234" s="1" t="s">
        <v>14</v>
      </c>
      <c r="BR234" s="1" t="s">
        <v>46</v>
      </c>
      <c r="BS234" s="1" t="s">
        <v>42</v>
      </c>
      <c r="BT234" s="1">
        <v>944.18</v>
      </c>
      <c r="BU234" s="1" t="s">
        <v>17</v>
      </c>
      <c r="BW234" s="1" t="s">
        <v>86</v>
      </c>
      <c r="BX234" s="1">
        <v>18.561</v>
      </c>
      <c r="BZ234" s="1">
        <v>476</v>
      </c>
      <c r="CC234" s="1" t="s">
        <v>18</v>
      </c>
      <c r="CD234" s="1">
        <v>162</v>
      </c>
      <c r="CE234" s="1">
        <v>6</v>
      </c>
      <c r="CH234" s="1">
        <v>0.58899999999999997</v>
      </c>
      <c r="CM234" s="1" t="s">
        <v>18</v>
      </c>
      <c r="CN234" s="1">
        <v>43.6</v>
      </c>
      <c r="CO234" s="1" t="s">
        <v>285</v>
      </c>
      <c r="CQ234" s="1">
        <v>284.89999999999998</v>
      </c>
    </row>
    <row r="235" spans="1:95" x14ac:dyDescent="0.25">
      <c r="A235" s="1" t="s">
        <v>468</v>
      </c>
      <c r="B235" s="1">
        <v>201600727</v>
      </c>
      <c r="C235" s="1" t="s">
        <v>287</v>
      </c>
      <c r="D235" s="1" t="s">
        <v>290</v>
      </c>
      <c r="E235" s="1">
        <v>4953000</v>
      </c>
      <c r="F235" s="1">
        <v>421.48719360000001</v>
      </c>
      <c r="G235" s="1" t="s">
        <v>21</v>
      </c>
      <c r="H235" s="1" t="s">
        <v>254</v>
      </c>
      <c r="I235" s="2">
        <v>42430.375</v>
      </c>
      <c r="K235" s="1">
        <v>7.8940000000000001</v>
      </c>
      <c r="L235" s="1">
        <v>667</v>
      </c>
      <c r="O235" s="1">
        <v>225</v>
      </c>
      <c r="P235" s="1">
        <v>133</v>
      </c>
      <c r="Q235" s="1">
        <v>14.8</v>
      </c>
      <c r="V235" s="1">
        <v>80700</v>
      </c>
      <c r="W235" s="1">
        <v>20500</v>
      </c>
      <c r="X235" s="1">
        <v>46600</v>
      </c>
      <c r="Y235" s="1">
        <v>2690</v>
      </c>
      <c r="Z235" s="1">
        <v>21.562999999999999</v>
      </c>
      <c r="AA235" s="1" t="s">
        <v>111</v>
      </c>
      <c r="AB235" s="1" t="s">
        <v>14</v>
      </c>
      <c r="AD235" s="1" t="s">
        <v>123</v>
      </c>
      <c r="AE235" s="1">
        <v>1.093</v>
      </c>
      <c r="AF235" s="1" t="s">
        <v>85</v>
      </c>
      <c r="AG235" s="1" t="s">
        <v>46</v>
      </c>
      <c r="AH235" s="1" t="s">
        <v>17</v>
      </c>
      <c r="AI235" s="1" t="s">
        <v>23</v>
      </c>
      <c r="AJ235" s="1" t="s">
        <v>86</v>
      </c>
      <c r="AK235" s="1">
        <v>1.4370000000000001</v>
      </c>
      <c r="AL235" s="1" t="s">
        <v>17</v>
      </c>
      <c r="AM235" s="1" t="s">
        <v>54</v>
      </c>
      <c r="AN235" s="1">
        <v>1.5820000000000001</v>
      </c>
      <c r="AO235" s="1" t="s">
        <v>14</v>
      </c>
      <c r="AP235" s="1">
        <v>1.2749999999999999</v>
      </c>
      <c r="AQ235" s="1" t="s">
        <v>42</v>
      </c>
      <c r="AR235" s="1">
        <v>956.67</v>
      </c>
      <c r="AS235" s="1" t="s">
        <v>17</v>
      </c>
      <c r="AU235" s="1" t="s">
        <v>86</v>
      </c>
      <c r="AV235" s="1" t="s">
        <v>24</v>
      </c>
      <c r="AX235" s="1">
        <v>79100</v>
      </c>
      <c r="AY235" s="1">
        <v>20600</v>
      </c>
      <c r="AZ235" s="1">
        <v>42000</v>
      </c>
      <c r="BA235" s="1">
        <v>3610</v>
      </c>
      <c r="BB235" s="1">
        <v>3766.4</v>
      </c>
      <c r="BC235" s="1">
        <v>3360</v>
      </c>
      <c r="BD235" s="1">
        <v>194.14</v>
      </c>
      <c r="BF235" s="1" t="s">
        <v>123</v>
      </c>
      <c r="BG235" s="1">
        <v>1.359</v>
      </c>
      <c r="BH235" s="1">
        <v>130.42999999999998</v>
      </c>
      <c r="BI235" s="1" t="s">
        <v>46</v>
      </c>
      <c r="BJ235" s="1">
        <v>0.128</v>
      </c>
      <c r="BK235" s="1">
        <v>4.8179999999999996</v>
      </c>
      <c r="BL235" s="1" t="s">
        <v>86</v>
      </c>
      <c r="BM235" s="1">
        <v>7.3929999999999998</v>
      </c>
      <c r="BN235" s="1">
        <v>4.9610000000000003</v>
      </c>
      <c r="BO235" s="1" t="s">
        <v>54</v>
      </c>
      <c r="BP235" s="1">
        <v>1.0920000000000001</v>
      </c>
      <c r="BQ235" s="1" t="s">
        <v>14</v>
      </c>
      <c r="BR235" s="1" t="s">
        <v>46</v>
      </c>
      <c r="BS235" s="1" t="s">
        <v>42</v>
      </c>
      <c r="BT235" s="1">
        <v>940.82</v>
      </c>
      <c r="BU235" s="1" t="s">
        <v>17</v>
      </c>
      <c r="BW235" s="1" t="s">
        <v>86</v>
      </c>
      <c r="BX235" s="1">
        <v>23.428999999999998</v>
      </c>
      <c r="BZ235" s="1">
        <v>486</v>
      </c>
      <c r="CC235" s="1" t="s">
        <v>18</v>
      </c>
      <c r="CD235" s="1">
        <v>163</v>
      </c>
      <c r="CE235" s="1">
        <v>6</v>
      </c>
      <c r="CH235" s="1">
        <v>0.59399999999999997</v>
      </c>
      <c r="CM235" s="1" t="s">
        <v>18</v>
      </c>
      <c r="CN235" s="1">
        <v>104.4</v>
      </c>
      <c r="CO235" s="1" t="s">
        <v>285</v>
      </c>
      <c r="CQ235" s="1">
        <v>285.7</v>
      </c>
    </row>
    <row r="236" spans="1:95" x14ac:dyDescent="0.25">
      <c r="A236" s="1" t="s">
        <v>435</v>
      </c>
      <c r="B236" s="1">
        <v>201600511</v>
      </c>
      <c r="C236" s="1" t="s">
        <v>287</v>
      </c>
      <c r="D236" s="1" t="s">
        <v>288</v>
      </c>
      <c r="E236" s="1">
        <v>4953000</v>
      </c>
      <c r="F236" s="1">
        <v>421.48719360000001</v>
      </c>
      <c r="G236" s="1" t="s">
        <v>21</v>
      </c>
      <c r="H236" s="1" t="s">
        <v>254</v>
      </c>
      <c r="I236" s="2">
        <v>42417.375</v>
      </c>
      <c r="K236" s="1">
        <v>7.5664999999999996</v>
      </c>
      <c r="L236" s="1">
        <v>732</v>
      </c>
      <c r="O236" s="1">
        <v>229</v>
      </c>
      <c r="P236" s="1">
        <v>129</v>
      </c>
      <c r="Q236" s="1">
        <v>17.8</v>
      </c>
      <c r="V236" s="1">
        <v>77200</v>
      </c>
      <c r="W236" s="1">
        <v>18700</v>
      </c>
      <c r="X236" s="1">
        <v>69500</v>
      </c>
      <c r="Y236" s="1">
        <v>3020</v>
      </c>
      <c r="Z236" s="1">
        <v>57.731000000000002</v>
      </c>
      <c r="AA236" s="1">
        <v>37.200000000000003</v>
      </c>
      <c r="AB236" s="1" t="s">
        <v>14</v>
      </c>
      <c r="AD236" s="1" t="s">
        <v>123</v>
      </c>
      <c r="AE236" s="1">
        <v>1.0329999999999999</v>
      </c>
      <c r="AF236" s="1" t="s">
        <v>85</v>
      </c>
      <c r="AG236" s="1" t="s">
        <v>46</v>
      </c>
      <c r="AH236" s="1" t="s">
        <v>17</v>
      </c>
      <c r="AI236" s="1" t="s">
        <v>23</v>
      </c>
      <c r="AJ236" s="1" t="s">
        <v>86</v>
      </c>
      <c r="AK236" s="1">
        <v>1.958</v>
      </c>
      <c r="AL236" s="1">
        <v>0.104</v>
      </c>
      <c r="AM236" s="1" t="s">
        <v>54</v>
      </c>
      <c r="AN236" s="1">
        <v>1.7350000000000001</v>
      </c>
      <c r="AO236" s="1" t="s">
        <v>14</v>
      </c>
      <c r="AP236" s="1">
        <v>1.6060000000000001</v>
      </c>
      <c r="AQ236" s="1" t="s">
        <v>42</v>
      </c>
      <c r="AR236" s="1">
        <v>937.98</v>
      </c>
      <c r="AS236" s="1" t="s">
        <v>17</v>
      </c>
      <c r="AU236" s="1" t="s">
        <v>86</v>
      </c>
      <c r="AV236" s="1" t="s">
        <v>24</v>
      </c>
      <c r="AX236" s="1">
        <v>124000</v>
      </c>
      <c r="AY236" s="1">
        <v>36200</v>
      </c>
      <c r="AZ236" s="1">
        <v>61800</v>
      </c>
      <c r="BA236" s="1">
        <v>11300</v>
      </c>
      <c r="BB236" s="1">
        <v>70228</v>
      </c>
      <c r="BC236" s="1">
        <v>51300</v>
      </c>
      <c r="BD236" s="1">
        <v>1514.5</v>
      </c>
      <c r="BF236" s="1" t="s">
        <v>14</v>
      </c>
      <c r="BG236" s="1">
        <v>12.827999999999999</v>
      </c>
      <c r="BH236" s="1">
        <v>845</v>
      </c>
      <c r="BI236" s="1" t="s">
        <v>14</v>
      </c>
      <c r="BJ236" s="1" t="s">
        <v>46</v>
      </c>
      <c r="BK236" s="1">
        <v>34.173000000000002</v>
      </c>
      <c r="BL236" s="1" t="s">
        <v>86</v>
      </c>
      <c r="BM236" s="1">
        <v>79.289000000000001</v>
      </c>
      <c r="BN236" s="1">
        <v>59.872999999999998</v>
      </c>
      <c r="BO236" s="1" t="s">
        <v>54</v>
      </c>
      <c r="BP236" s="1" t="s">
        <v>14</v>
      </c>
      <c r="BQ236" s="1">
        <v>38.700000000000003</v>
      </c>
      <c r="BR236" s="1">
        <v>25.85</v>
      </c>
      <c r="BS236" s="1" t="s">
        <v>14</v>
      </c>
      <c r="BT236" s="1">
        <v>1482.5</v>
      </c>
      <c r="BU236" s="1" t="s">
        <v>46</v>
      </c>
      <c r="BW236" s="1">
        <v>72.795000000000002</v>
      </c>
      <c r="BX236" s="1">
        <v>194.15</v>
      </c>
      <c r="BZ236" s="1">
        <v>582</v>
      </c>
      <c r="CC236" s="1" t="s">
        <v>18</v>
      </c>
      <c r="CD236" s="1">
        <v>158</v>
      </c>
      <c r="CE236" s="1">
        <v>20</v>
      </c>
      <c r="CH236" s="1">
        <v>0.77800000000000002</v>
      </c>
      <c r="CM236" s="1" t="s">
        <v>18</v>
      </c>
      <c r="CN236" s="1">
        <v>3210</v>
      </c>
      <c r="CO236" s="1" t="s">
        <v>285</v>
      </c>
      <c r="CQ236" s="1">
        <v>269.60000000000002</v>
      </c>
    </row>
    <row r="237" spans="1:95" x14ac:dyDescent="0.25">
      <c r="A237" s="1" t="s">
        <v>499</v>
      </c>
      <c r="B237" s="1">
        <v>201601174</v>
      </c>
      <c r="C237" s="1" t="s">
        <v>287</v>
      </c>
      <c r="D237" s="1" t="s">
        <v>295</v>
      </c>
      <c r="E237" s="1">
        <v>4953000</v>
      </c>
      <c r="F237" s="1">
        <v>421.48719360000001</v>
      </c>
      <c r="G237" s="1" t="s">
        <v>21</v>
      </c>
      <c r="H237" s="1" t="s">
        <v>254</v>
      </c>
      <c r="I237" s="2">
        <v>42464.645833333336</v>
      </c>
      <c r="K237" s="1">
        <v>8.1334999999999997</v>
      </c>
      <c r="L237" s="1">
        <v>665</v>
      </c>
      <c r="O237" s="1">
        <v>239</v>
      </c>
      <c r="P237" s="1">
        <v>119</v>
      </c>
      <c r="Q237" s="1">
        <v>20.6</v>
      </c>
      <c r="V237" s="1">
        <v>80000</v>
      </c>
      <c r="W237" s="1">
        <v>18900</v>
      </c>
      <c r="X237" s="1">
        <v>49400</v>
      </c>
      <c r="Y237" s="1">
        <v>2450</v>
      </c>
      <c r="Z237" s="1" t="s">
        <v>24</v>
      </c>
      <c r="AA237" s="1" t="s">
        <v>111</v>
      </c>
      <c r="AB237" s="1" t="s">
        <v>14</v>
      </c>
      <c r="AD237" s="1" t="s">
        <v>123</v>
      </c>
      <c r="AE237" s="1" t="s">
        <v>46</v>
      </c>
      <c r="AF237" s="1" t="s">
        <v>85</v>
      </c>
      <c r="AG237" s="1" t="s">
        <v>46</v>
      </c>
      <c r="AH237" s="1" t="s">
        <v>17</v>
      </c>
      <c r="AI237" s="1" t="s">
        <v>23</v>
      </c>
      <c r="AJ237" s="1" t="s">
        <v>86</v>
      </c>
      <c r="AK237" s="1">
        <v>1.1080000000000001</v>
      </c>
      <c r="AL237" s="1" t="s">
        <v>17</v>
      </c>
      <c r="AM237" s="1" t="s">
        <v>54</v>
      </c>
      <c r="AN237" s="1">
        <v>1.4750000000000001</v>
      </c>
      <c r="AO237" s="1" t="s">
        <v>14</v>
      </c>
      <c r="AP237" s="1" t="s">
        <v>46</v>
      </c>
      <c r="AQ237" s="1" t="s">
        <v>42</v>
      </c>
      <c r="AR237" s="1">
        <v>894.41</v>
      </c>
      <c r="AS237" s="1" t="s">
        <v>17</v>
      </c>
      <c r="AU237" s="1" t="s">
        <v>86</v>
      </c>
      <c r="AV237" s="1" t="s">
        <v>24</v>
      </c>
      <c r="AX237" s="1">
        <v>47700</v>
      </c>
      <c r="AY237" s="1">
        <v>11300</v>
      </c>
      <c r="AZ237" s="1">
        <v>28500</v>
      </c>
      <c r="BA237" s="1">
        <v>1718</v>
      </c>
      <c r="BB237" s="1">
        <v>192.93</v>
      </c>
      <c r="BC237" s="1">
        <v>133</v>
      </c>
      <c r="BD237" s="1">
        <v>43.488999999999997</v>
      </c>
      <c r="BF237" s="1" t="s">
        <v>123</v>
      </c>
      <c r="BG237" s="1" t="s">
        <v>46</v>
      </c>
      <c r="BH237" s="1" t="s">
        <v>85</v>
      </c>
      <c r="BI237" s="1" t="s">
        <v>46</v>
      </c>
      <c r="BJ237" s="1" t="s">
        <v>17</v>
      </c>
      <c r="BK237" s="1" t="s">
        <v>23</v>
      </c>
      <c r="BL237" s="1" t="s">
        <v>86</v>
      </c>
      <c r="BM237" s="1">
        <v>2.161</v>
      </c>
      <c r="BN237" s="1">
        <v>1.224</v>
      </c>
      <c r="BO237" s="1" t="s">
        <v>54</v>
      </c>
      <c r="BP237" s="1">
        <v>1.25</v>
      </c>
      <c r="BQ237" s="1" t="s">
        <v>14</v>
      </c>
      <c r="BR237" s="1" t="s">
        <v>46</v>
      </c>
      <c r="BS237" s="1" t="s">
        <v>42</v>
      </c>
      <c r="BT237" s="1">
        <v>940.3</v>
      </c>
      <c r="BU237" s="1" t="s">
        <v>17</v>
      </c>
      <c r="BW237" s="1" t="s">
        <v>86</v>
      </c>
      <c r="BX237" s="1" t="s">
        <v>24</v>
      </c>
      <c r="BZ237" s="1">
        <v>476</v>
      </c>
      <c r="CC237" s="1" t="s">
        <v>18</v>
      </c>
      <c r="CD237" s="1">
        <v>145</v>
      </c>
      <c r="CE237" s="1">
        <v>3</v>
      </c>
      <c r="CH237" s="1">
        <v>0.3</v>
      </c>
      <c r="CM237" s="1" t="s">
        <v>18</v>
      </c>
      <c r="CN237" s="1">
        <v>132.80000000000001</v>
      </c>
      <c r="CO237" s="1" t="s">
        <v>285</v>
      </c>
      <c r="CQ237" s="1">
        <v>277.39999999999998</v>
      </c>
    </row>
    <row r="238" spans="1:95" x14ac:dyDescent="0.25">
      <c r="A238" s="1" t="s">
        <v>451</v>
      </c>
      <c r="B238" s="1">
        <v>201600691</v>
      </c>
      <c r="C238" s="1" t="s">
        <v>287</v>
      </c>
      <c r="D238" s="1" t="s">
        <v>289</v>
      </c>
      <c r="E238" s="1">
        <v>4953000</v>
      </c>
      <c r="F238" s="1">
        <v>421.48719360000001</v>
      </c>
      <c r="G238" s="1" t="s">
        <v>21</v>
      </c>
      <c r="H238" s="1" t="s">
        <v>254</v>
      </c>
      <c r="I238" s="2">
        <v>42424.388888888891</v>
      </c>
      <c r="K238" s="1">
        <v>7.6579999999999995</v>
      </c>
      <c r="L238" s="1">
        <v>724</v>
      </c>
      <c r="O238" s="1">
        <v>246</v>
      </c>
      <c r="P238" s="1">
        <v>137</v>
      </c>
      <c r="Q238" s="1">
        <v>14.9</v>
      </c>
      <c r="V238" s="1">
        <v>85100</v>
      </c>
      <c r="W238" s="1">
        <v>22900</v>
      </c>
      <c r="X238" s="1">
        <v>54700</v>
      </c>
      <c r="Y238" s="1">
        <v>2930</v>
      </c>
      <c r="Z238" s="1" t="s">
        <v>24</v>
      </c>
      <c r="AA238" s="1" t="s">
        <v>111</v>
      </c>
      <c r="AB238" s="1" t="s">
        <v>14</v>
      </c>
      <c r="AD238" s="1" t="s">
        <v>123</v>
      </c>
      <c r="AE238" s="1" t="s">
        <v>46</v>
      </c>
      <c r="AF238" s="1" t="s">
        <v>85</v>
      </c>
      <c r="AG238" s="1" t="s">
        <v>46</v>
      </c>
      <c r="AH238" s="1" t="s">
        <v>17</v>
      </c>
      <c r="AI238" s="1" t="s">
        <v>23</v>
      </c>
      <c r="AJ238" s="1" t="s">
        <v>86</v>
      </c>
      <c r="AK238" s="1">
        <v>1.34</v>
      </c>
      <c r="AL238" s="1" t="s">
        <v>17</v>
      </c>
      <c r="AM238" s="1" t="s">
        <v>54</v>
      </c>
      <c r="AN238" s="1">
        <v>1.625</v>
      </c>
      <c r="AO238" s="1" t="s">
        <v>14</v>
      </c>
      <c r="AP238" s="1">
        <v>1.349</v>
      </c>
      <c r="AQ238" s="1" t="s">
        <v>42</v>
      </c>
      <c r="AR238" s="1">
        <v>980.14</v>
      </c>
      <c r="AS238" s="1" t="s">
        <v>17</v>
      </c>
      <c r="AU238" s="1" t="s">
        <v>86</v>
      </c>
      <c r="AV238" s="1" t="s">
        <v>24</v>
      </c>
      <c r="AX238" s="1">
        <v>102000</v>
      </c>
      <c r="AY238" s="1">
        <v>25500</v>
      </c>
      <c r="AZ238" s="1">
        <v>51700</v>
      </c>
      <c r="BA238" s="1">
        <v>3340</v>
      </c>
      <c r="BB238" s="1">
        <v>2267.6999999999998</v>
      </c>
      <c r="BC238" s="1">
        <v>1360</v>
      </c>
      <c r="BD238" s="1">
        <v>636.98</v>
      </c>
      <c r="BF238" s="1" t="s">
        <v>123</v>
      </c>
      <c r="BG238" s="1">
        <v>1.486</v>
      </c>
      <c r="BH238" s="1">
        <v>160.03</v>
      </c>
      <c r="BI238" s="1">
        <v>1.2909999999999999</v>
      </c>
      <c r="BJ238" s="1">
        <v>0.315</v>
      </c>
      <c r="BK238" s="1">
        <v>3.855</v>
      </c>
      <c r="BL238" s="1" t="s">
        <v>86</v>
      </c>
      <c r="BM238" s="1">
        <v>13.643000000000001</v>
      </c>
      <c r="BN238" s="1">
        <v>10.843</v>
      </c>
      <c r="BO238" s="1" t="s">
        <v>54</v>
      </c>
      <c r="BP238" s="1" t="s">
        <v>46</v>
      </c>
      <c r="BQ238" s="1">
        <v>5.0880000000000001</v>
      </c>
      <c r="BR238" s="1" t="s">
        <v>46</v>
      </c>
      <c r="BS238" s="1" t="s">
        <v>42</v>
      </c>
      <c r="BT238" s="1">
        <v>1270</v>
      </c>
      <c r="BU238" s="1" t="s">
        <v>17</v>
      </c>
      <c r="BW238" s="1" t="s">
        <v>86</v>
      </c>
      <c r="BX238" s="1">
        <v>33.375999999999998</v>
      </c>
      <c r="BZ238" s="1">
        <v>530</v>
      </c>
      <c r="CC238" s="1" t="s">
        <v>18</v>
      </c>
      <c r="CD238" s="1">
        <v>167</v>
      </c>
      <c r="CE238" s="1">
        <v>21</v>
      </c>
      <c r="CH238" s="1">
        <v>0.63200000000000001</v>
      </c>
      <c r="CM238" s="1" t="s">
        <v>18</v>
      </c>
      <c r="CN238" s="1" t="s">
        <v>97</v>
      </c>
      <c r="CO238" s="1" t="s">
        <v>285</v>
      </c>
      <c r="CQ238" s="1">
        <v>306.5</v>
      </c>
    </row>
    <row r="239" spans="1:95" x14ac:dyDescent="0.25">
      <c r="A239" s="1" t="s">
        <v>397</v>
      </c>
      <c r="B239" s="1">
        <v>201600510</v>
      </c>
      <c r="C239" s="1" t="s">
        <v>287</v>
      </c>
      <c r="D239" s="1" t="s">
        <v>288</v>
      </c>
      <c r="E239" s="1">
        <v>4952942</v>
      </c>
      <c r="F239" s="1">
        <v>510.74141184000007</v>
      </c>
      <c r="G239" s="1" t="s">
        <v>21</v>
      </c>
      <c r="H239" s="1" t="s">
        <v>254</v>
      </c>
      <c r="I239" s="2">
        <v>42417.4375</v>
      </c>
      <c r="K239" s="1">
        <v>6.9169999999999998</v>
      </c>
      <c r="L239" s="1">
        <v>735</v>
      </c>
      <c r="O239" s="1">
        <v>230</v>
      </c>
      <c r="P239" s="1">
        <v>132</v>
      </c>
      <c r="Q239" s="1">
        <v>15.8</v>
      </c>
      <c r="V239" s="1">
        <v>79100</v>
      </c>
      <c r="W239" s="1">
        <v>21000</v>
      </c>
      <c r="X239" s="1">
        <v>67500</v>
      </c>
      <c r="Y239" s="1">
        <v>3070</v>
      </c>
      <c r="Z239" s="1">
        <v>162.88999999999999</v>
      </c>
      <c r="AA239" s="1">
        <v>77.5</v>
      </c>
      <c r="AB239" s="1">
        <v>5.46</v>
      </c>
      <c r="AD239" s="1" t="s">
        <v>123</v>
      </c>
      <c r="AE239" s="1">
        <v>1.0760000000000001</v>
      </c>
      <c r="AF239" s="1">
        <v>112.47</v>
      </c>
      <c r="AG239" s="1" t="s">
        <v>46</v>
      </c>
      <c r="AH239" s="1" t="s">
        <v>17</v>
      </c>
      <c r="AI239" s="1" t="s">
        <v>23</v>
      </c>
      <c r="AJ239" s="1" t="s">
        <v>86</v>
      </c>
      <c r="AK239" s="1">
        <v>2.343</v>
      </c>
      <c r="AL239" s="1">
        <v>0.157</v>
      </c>
      <c r="AM239" s="1" t="s">
        <v>54</v>
      </c>
      <c r="AN239" s="1">
        <v>1.7410000000000001</v>
      </c>
      <c r="AO239" s="1" t="s">
        <v>14</v>
      </c>
      <c r="AP239" s="1">
        <v>1.744</v>
      </c>
      <c r="AQ239" s="1" t="s">
        <v>42</v>
      </c>
      <c r="AR239" s="1">
        <v>1065.0999999999999</v>
      </c>
      <c r="AS239" s="1" t="s">
        <v>17</v>
      </c>
      <c r="AU239" s="1" t="s">
        <v>86</v>
      </c>
      <c r="AV239" s="1">
        <v>11.863</v>
      </c>
      <c r="AX239" s="1">
        <v>102000</v>
      </c>
      <c r="AY239" s="1">
        <v>30800</v>
      </c>
      <c r="AZ239" s="1">
        <v>56500</v>
      </c>
      <c r="BA239" s="1">
        <v>8210</v>
      </c>
      <c r="BB239" s="1">
        <v>47903</v>
      </c>
      <c r="BC239" s="1">
        <v>35100</v>
      </c>
      <c r="BD239" s="1">
        <v>954.4</v>
      </c>
      <c r="BF239" s="1" t="s">
        <v>14</v>
      </c>
      <c r="BG239" s="1">
        <v>9.9589999999999996</v>
      </c>
      <c r="BH239" s="1">
        <v>628</v>
      </c>
      <c r="BI239" s="1" t="s">
        <v>14</v>
      </c>
      <c r="BJ239" s="1" t="s">
        <v>46</v>
      </c>
      <c r="BK239" s="1">
        <v>23.562999999999999</v>
      </c>
      <c r="BL239" s="1" t="s">
        <v>86</v>
      </c>
      <c r="BM239" s="1">
        <v>53.204999999999998</v>
      </c>
      <c r="BN239" s="1">
        <v>40.69</v>
      </c>
      <c r="BO239" s="1" t="s">
        <v>54</v>
      </c>
      <c r="BP239" s="1" t="s">
        <v>14</v>
      </c>
      <c r="BQ239" s="1">
        <v>24.88</v>
      </c>
      <c r="BR239" s="1">
        <v>13.907</v>
      </c>
      <c r="BS239" s="1" t="s">
        <v>14</v>
      </c>
      <c r="BT239" s="1">
        <v>1321.7</v>
      </c>
      <c r="BU239" s="1" t="s">
        <v>46</v>
      </c>
      <c r="BW239" s="1">
        <v>53.661999999999999</v>
      </c>
      <c r="BX239" s="1">
        <v>129.63999999999999</v>
      </c>
      <c r="BZ239" s="1">
        <v>568</v>
      </c>
      <c r="CC239" s="1" t="s">
        <v>18</v>
      </c>
      <c r="CD239" s="1">
        <v>161</v>
      </c>
      <c r="CE239" s="1">
        <v>31</v>
      </c>
      <c r="CH239" s="1">
        <v>0.84399999999999997</v>
      </c>
      <c r="CM239" s="1" t="s">
        <v>18</v>
      </c>
      <c r="CN239" s="1">
        <v>4420</v>
      </c>
      <c r="CO239" s="1" t="s">
        <v>285</v>
      </c>
      <c r="CQ239" s="1">
        <v>283.8</v>
      </c>
    </row>
  </sheetData>
  <sortState ref="A6:CK238">
    <sortCondition ref="F6:F238"/>
  </sortState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O239"/>
  <sheetViews>
    <sheetView topLeftCell="A16" zoomScaleNormal="100" workbookViewId="0">
      <selection activeCell="BA15" sqref="BA15"/>
    </sheetView>
  </sheetViews>
  <sheetFormatPr defaultRowHeight="15" x14ac:dyDescent="0.25"/>
  <cols>
    <col min="1" max="1" width="41.85546875" style="1" customWidth="1"/>
    <col min="2" max="2" width="41.28515625" style="1" customWidth="1"/>
    <col min="3" max="3" width="22" style="1" bestFit="1" customWidth="1"/>
    <col min="4" max="4" width="43.7109375" style="1" bestFit="1" customWidth="1"/>
    <col min="5" max="5" width="15.42578125" style="1" bestFit="1" customWidth="1"/>
    <col min="6" max="6" width="10.42578125" style="1" bestFit="1" customWidth="1"/>
    <col min="7" max="7" width="7.85546875" style="1" bestFit="1" customWidth="1"/>
    <col min="8" max="8" width="18" style="1" bestFit="1" customWidth="1"/>
    <col min="9" max="9" width="16.140625" style="2" customWidth="1"/>
    <col min="10" max="10" width="16.85546875" style="1" bestFit="1" customWidth="1"/>
    <col min="11" max="11" width="15" style="1" bestFit="1" customWidth="1"/>
    <col min="12" max="12" width="20.140625" style="1" bestFit="1" customWidth="1"/>
    <col min="13" max="13" width="15.140625" style="1" bestFit="1" customWidth="1"/>
    <col min="14" max="14" width="1.85546875" style="1" customWidth="1"/>
    <col min="15" max="15" width="17.7109375" style="1" bestFit="1" customWidth="1"/>
    <col min="16" max="16" width="19.28515625" style="1" bestFit="1" customWidth="1"/>
    <col min="17" max="18" width="18.7109375" style="1" bestFit="1" customWidth="1"/>
    <col min="19" max="19" width="20.28515625" style="1" bestFit="1" customWidth="1"/>
    <col min="20" max="20" width="18.5703125" style="1" bestFit="1" customWidth="1"/>
    <col min="21" max="21" width="2.28515625" customWidth="1"/>
    <col min="22" max="22" width="18.7109375" style="1" bestFit="1" customWidth="1"/>
    <col min="23" max="23" width="21.140625" style="1" bestFit="1" customWidth="1"/>
    <col min="24" max="24" width="18.28515625" style="1" bestFit="1" customWidth="1"/>
    <col min="25" max="25" width="20.42578125" style="1" bestFit="1" customWidth="1"/>
    <col min="26" max="26" width="20.140625" style="1" bestFit="1" customWidth="1"/>
    <col min="27" max="27" width="15.85546875" style="1" bestFit="1" customWidth="1"/>
    <col min="28" max="28" width="21.140625" style="1" bestFit="1" customWidth="1"/>
    <col min="29" max="29" width="2.42578125" customWidth="1"/>
    <col min="30" max="30" width="19.7109375" style="1" bestFit="1" customWidth="1"/>
    <col min="31" max="31" width="18.28515625" style="1" bestFit="1" customWidth="1"/>
    <col min="32" max="32" width="18.140625" style="1" bestFit="1" customWidth="1"/>
    <col min="33" max="34" width="19.7109375" style="1" bestFit="1" customWidth="1"/>
    <col min="35" max="35" width="20.28515625" style="1" bestFit="1" customWidth="1"/>
    <col min="36" max="36" width="17.7109375" style="1" bestFit="1" customWidth="1"/>
    <col min="37" max="37" width="18.140625" style="1" bestFit="1" customWidth="1"/>
    <col min="38" max="38" width="16.42578125" style="1" bestFit="1" customWidth="1"/>
    <col min="39" max="39" width="18.85546875" style="1" bestFit="1" customWidth="1"/>
    <col min="40" max="40" width="22.28515625" style="1" bestFit="1" customWidth="1"/>
    <col min="41" max="41" width="17.42578125" style="1" bestFit="1" customWidth="1"/>
    <col min="42" max="42" width="19.5703125" style="1" bestFit="1" customWidth="1"/>
    <col min="43" max="43" width="16.85546875" style="1" bestFit="1" customWidth="1"/>
    <col min="44" max="44" width="20" style="1" bestFit="1" customWidth="1"/>
    <col min="45" max="46" width="19.140625" style="1" bestFit="1" customWidth="1"/>
    <col min="47" max="47" width="20.140625" style="1" bestFit="1" customWidth="1"/>
    <col min="48" max="48" width="15.85546875" style="1" bestFit="1" customWidth="1"/>
    <col min="49" max="49" width="2.85546875" customWidth="1"/>
    <col min="50" max="51" width="10.5703125" customWidth="1"/>
    <col min="52" max="52" width="28.140625" style="1" bestFit="1" customWidth="1"/>
    <col min="53" max="56" width="12.7109375" customWidth="1"/>
    <col min="66" max="66" width="20.28515625" style="1" bestFit="1" customWidth="1"/>
    <col min="67" max="67" width="21" style="1" bestFit="1" customWidth="1"/>
  </cols>
  <sheetData>
    <row r="3" spans="1:67" x14ac:dyDescent="0.25">
      <c r="BB3" t="s">
        <v>646</v>
      </c>
    </row>
    <row r="4" spans="1:67" ht="22.5" x14ac:dyDescent="0.25">
      <c r="J4" s="6" t="s">
        <v>636</v>
      </c>
      <c r="O4" s="6" t="s">
        <v>635</v>
      </c>
      <c r="S4" s="7" t="s">
        <v>641</v>
      </c>
      <c r="V4" s="6" t="s">
        <v>637</v>
      </c>
      <c r="AD4" s="6" t="s">
        <v>638</v>
      </c>
      <c r="BB4">
        <v>0.59</v>
      </c>
    </row>
    <row r="5" spans="1:67" s="5" customFormat="1" ht="31.5" x14ac:dyDescent="0.25">
      <c r="A5" s="3" t="s">
        <v>396</v>
      </c>
      <c r="B5" s="3" t="s">
        <v>2</v>
      </c>
      <c r="C5" s="3" t="s">
        <v>0</v>
      </c>
      <c r="D5" s="3" t="s">
        <v>1</v>
      </c>
      <c r="E5" s="3" t="s">
        <v>3</v>
      </c>
      <c r="F5" s="3" t="s">
        <v>630</v>
      </c>
      <c r="G5" s="3" t="s">
        <v>4</v>
      </c>
      <c r="H5" s="3" t="s">
        <v>5</v>
      </c>
      <c r="I5" s="4" t="s">
        <v>6</v>
      </c>
      <c r="J5" s="3" t="s">
        <v>374</v>
      </c>
      <c r="K5" s="3" t="s">
        <v>321</v>
      </c>
      <c r="L5" s="3" t="s">
        <v>381</v>
      </c>
      <c r="M5" s="3" t="s">
        <v>375</v>
      </c>
      <c r="N5" s="3"/>
      <c r="O5" s="3" t="s">
        <v>380</v>
      </c>
      <c r="P5" s="3" t="s">
        <v>316</v>
      </c>
      <c r="Q5" s="3" t="s">
        <v>368</v>
      </c>
      <c r="R5" s="3" t="s">
        <v>393</v>
      </c>
      <c r="S5" s="3" t="s">
        <v>363</v>
      </c>
      <c r="T5" s="3" t="s">
        <v>369</v>
      </c>
      <c r="V5" s="3" t="s">
        <v>384</v>
      </c>
      <c r="W5" s="3" t="s">
        <v>356</v>
      </c>
      <c r="X5" s="3" t="s">
        <v>349</v>
      </c>
      <c r="Y5" s="3" t="s">
        <v>347</v>
      </c>
      <c r="Z5" s="3" t="s">
        <v>322</v>
      </c>
      <c r="AA5" s="3" t="s">
        <v>341</v>
      </c>
      <c r="AB5" s="3" t="s">
        <v>327</v>
      </c>
      <c r="AD5" s="3" t="s">
        <v>354</v>
      </c>
      <c r="AE5" s="3" t="s">
        <v>323</v>
      </c>
      <c r="AF5" s="3" t="s">
        <v>377</v>
      </c>
      <c r="AG5" s="3" t="s">
        <v>336</v>
      </c>
      <c r="AH5" s="3" t="s">
        <v>324</v>
      </c>
      <c r="AI5" s="3" t="s">
        <v>339</v>
      </c>
      <c r="AJ5" s="3" t="s">
        <v>365</v>
      </c>
      <c r="AK5" s="3" t="s">
        <v>371</v>
      </c>
      <c r="AL5" s="3" t="s">
        <v>325</v>
      </c>
      <c r="AM5" s="3" t="s">
        <v>343</v>
      </c>
      <c r="AN5" s="3" t="s">
        <v>345</v>
      </c>
      <c r="AO5" s="3" t="s">
        <v>346</v>
      </c>
      <c r="AP5" s="3" t="s">
        <v>330</v>
      </c>
      <c r="AQ5" s="3" t="s">
        <v>348</v>
      </c>
      <c r="AR5" s="3" t="s">
        <v>394</v>
      </c>
      <c r="AS5" s="3" t="s">
        <v>350</v>
      </c>
      <c r="AT5" s="3" t="s">
        <v>332</v>
      </c>
      <c r="AU5" s="3" t="s">
        <v>352</v>
      </c>
      <c r="AV5" s="3" t="s">
        <v>359</v>
      </c>
      <c r="AX5" s="5" t="s">
        <v>642</v>
      </c>
      <c r="AY5" s="5" t="s">
        <v>642</v>
      </c>
      <c r="AZ5" s="3" t="s">
        <v>318</v>
      </c>
      <c r="BA5" s="5" t="s">
        <v>645</v>
      </c>
      <c r="BB5" s="5" t="s">
        <v>647</v>
      </c>
      <c r="BN5" s="3" t="s">
        <v>363</v>
      </c>
      <c r="BO5" s="3" t="s">
        <v>367</v>
      </c>
    </row>
    <row r="6" spans="1:67" s="5" customFormat="1" ht="15.75" x14ac:dyDescent="0.25">
      <c r="A6" s="3"/>
      <c r="B6" s="3"/>
      <c r="C6" s="3"/>
      <c r="D6" s="3"/>
      <c r="E6" s="3"/>
      <c r="F6" s="3" t="s">
        <v>631</v>
      </c>
      <c r="G6" s="3"/>
      <c r="H6" s="3"/>
      <c r="I6" s="4"/>
      <c r="J6" s="3"/>
      <c r="K6" s="3"/>
      <c r="L6" s="3" t="s">
        <v>634</v>
      </c>
      <c r="M6" s="3" t="s">
        <v>633</v>
      </c>
      <c r="N6" s="3"/>
      <c r="O6" s="3" t="s">
        <v>643</v>
      </c>
      <c r="P6" s="3" t="s">
        <v>643</v>
      </c>
      <c r="Q6" s="3" t="s">
        <v>643</v>
      </c>
      <c r="R6" s="3" t="s">
        <v>643</v>
      </c>
      <c r="S6" s="3" t="s">
        <v>643</v>
      </c>
      <c r="T6" s="3" t="s">
        <v>643</v>
      </c>
      <c r="V6" s="3" t="s">
        <v>632</v>
      </c>
      <c r="W6" s="3" t="s">
        <v>632</v>
      </c>
      <c r="X6" s="3" t="s">
        <v>632</v>
      </c>
      <c r="Y6" s="3" t="s">
        <v>632</v>
      </c>
      <c r="Z6" s="3" t="s">
        <v>632</v>
      </c>
      <c r="AA6" s="3" t="s">
        <v>632</v>
      </c>
      <c r="AB6" s="3" t="s">
        <v>632</v>
      </c>
      <c r="AD6" s="3" t="s">
        <v>632</v>
      </c>
      <c r="AE6" s="3" t="s">
        <v>632</v>
      </c>
      <c r="AF6" s="3" t="s">
        <v>632</v>
      </c>
      <c r="AG6" s="3" t="s">
        <v>632</v>
      </c>
      <c r="AH6" s="3" t="s">
        <v>632</v>
      </c>
      <c r="AI6" s="3" t="s">
        <v>632</v>
      </c>
      <c r="AJ6" s="3" t="s">
        <v>632</v>
      </c>
      <c r="AK6" s="3" t="s">
        <v>632</v>
      </c>
      <c r="AL6" s="3" t="s">
        <v>632</v>
      </c>
      <c r="AM6" s="3" t="s">
        <v>632</v>
      </c>
      <c r="AN6" s="3" t="s">
        <v>632</v>
      </c>
      <c r="AO6" s="3" t="s">
        <v>632</v>
      </c>
      <c r="AP6" s="3" t="s">
        <v>632</v>
      </c>
      <c r="AQ6" s="3" t="s">
        <v>632</v>
      </c>
      <c r="AR6" s="3" t="s">
        <v>632</v>
      </c>
      <c r="AS6" s="3" t="s">
        <v>632</v>
      </c>
      <c r="AT6" s="3" t="s">
        <v>632</v>
      </c>
      <c r="AU6" s="3" t="s">
        <v>632</v>
      </c>
      <c r="AV6" s="3" t="s">
        <v>632</v>
      </c>
      <c r="AX6" s="3" t="s">
        <v>632</v>
      </c>
      <c r="AY6" s="3" t="s">
        <v>644</v>
      </c>
      <c r="AZ6" s="3" t="s">
        <v>643</v>
      </c>
      <c r="BA6" s="3" t="s">
        <v>634</v>
      </c>
      <c r="BB6" s="5" t="s">
        <v>633</v>
      </c>
      <c r="BN6" s="3" t="s">
        <v>632</v>
      </c>
      <c r="BO6" s="3" t="s">
        <v>632</v>
      </c>
    </row>
    <row r="7" spans="1:67" x14ac:dyDescent="0.25">
      <c r="A7" s="1" t="s">
        <v>530</v>
      </c>
      <c r="B7" s="1" t="s">
        <v>12</v>
      </c>
      <c r="C7" s="1" t="s">
        <v>10</v>
      </c>
      <c r="D7" s="1" t="s">
        <v>11</v>
      </c>
      <c r="E7" s="1" t="s">
        <v>13</v>
      </c>
      <c r="F7" s="1">
        <v>0</v>
      </c>
      <c r="G7" s="1" t="s">
        <v>8</v>
      </c>
      <c r="H7" s="1" t="s">
        <v>8</v>
      </c>
      <c r="I7" s="2">
        <v>42231.375</v>
      </c>
      <c r="K7" s="1">
        <v>2.93</v>
      </c>
      <c r="O7" s="1">
        <v>1600</v>
      </c>
      <c r="P7" s="1" t="s">
        <v>14</v>
      </c>
      <c r="Q7" s="1">
        <v>0.36</v>
      </c>
      <c r="T7" s="1">
        <v>10</v>
      </c>
      <c r="V7" s="1">
        <v>370000</v>
      </c>
      <c r="W7" s="1">
        <v>27000</v>
      </c>
      <c r="X7" s="1">
        <v>5300</v>
      </c>
      <c r="Y7" s="1">
        <v>2400</v>
      </c>
      <c r="Z7" s="1">
        <v>34000</v>
      </c>
      <c r="AA7" s="1">
        <v>150000</v>
      </c>
      <c r="AB7" s="1">
        <v>36000</v>
      </c>
      <c r="AD7" s="1">
        <v>3.7</v>
      </c>
      <c r="AE7" s="1">
        <v>44</v>
      </c>
      <c r="AF7" s="1">
        <v>8.6</v>
      </c>
      <c r="AG7" s="1">
        <v>11</v>
      </c>
      <c r="AH7" s="1">
        <v>82</v>
      </c>
      <c r="AI7" s="1">
        <v>5.5</v>
      </c>
      <c r="AJ7" s="1">
        <v>110</v>
      </c>
      <c r="AK7" s="1">
        <v>4600</v>
      </c>
      <c r="AL7" s="1">
        <v>42</v>
      </c>
      <c r="AM7" s="1" t="s">
        <v>15</v>
      </c>
      <c r="AN7" s="1">
        <v>4.2</v>
      </c>
      <c r="AO7" s="1">
        <v>69</v>
      </c>
      <c r="AP7" s="1">
        <v>4.7</v>
      </c>
      <c r="AQ7" s="1">
        <v>0.1</v>
      </c>
      <c r="AS7" s="1">
        <v>0.28999999999999998</v>
      </c>
      <c r="AU7" s="1">
        <v>38</v>
      </c>
      <c r="AV7" s="1">
        <v>20000</v>
      </c>
    </row>
    <row r="8" spans="1:67" x14ac:dyDescent="0.25">
      <c r="A8" s="1" t="s">
        <v>531</v>
      </c>
      <c r="B8" s="1" t="s">
        <v>25</v>
      </c>
      <c r="C8" s="1" t="s">
        <v>7</v>
      </c>
      <c r="D8" s="1" t="s">
        <v>19</v>
      </c>
      <c r="E8" s="1" t="s">
        <v>20</v>
      </c>
      <c r="F8" s="1">
        <v>0.78857856000000004</v>
      </c>
      <c r="G8" s="1" t="s">
        <v>21</v>
      </c>
      <c r="H8" s="1" t="s">
        <v>22</v>
      </c>
      <c r="I8" s="2">
        <v>42227.831250000003</v>
      </c>
      <c r="O8" s="1">
        <v>1700</v>
      </c>
      <c r="Z8" s="1">
        <v>33000</v>
      </c>
      <c r="AB8" s="1">
        <v>31000</v>
      </c>
      <c r="AE8" s="1">
        <v>29</v>
      </c>
      <c r="AG8" s="1">
        <v>5.5</v>
      </c>
      <c r="AH8" s="1">
        <v>71</v>
      </c>
      <c r="AJ8" s="1">
        <v>120</v>
      </c>
      <c r="AK8" s="1">
        <v>8100</v>
      </c>
      <c r="AL8" s="1">
        <v>41</v>
      </c>
      <c r="AO8" s="1">
        <v>63</v>
      </c>
      <c r="AP8" s="1">
        <v>0.55000000000000004</v>
      </c>
      <c r="AT8" s="1">
        <v>11</v>
      </c>
      <c r="AV8" s="1">
        <v>27000</v>
      </c>
      <c r="AX8">
        <f>SUM(V8:AV8)+((O8+Q8+R8+S8+T8+(P8*61/100))*1000)</f>
        <v>1799441.05</v>
      </c>
      <c r="AY8">
        <f t="shared" ref="AY8:AY71" si="0">AX8/1000</f>
        <v>1799.4410500000001</v>
      </c>
    </row>
    <row r="9" spans="1:67" x14ac:dyDescent="0.25">
      <c r="A9" s="1" t="s">
        <v>532</v>
      </c>
      <c r="B9" s="1" t="s">
        <v>27</v>
      </c>
      <c r="C9" s="1" t="s">
        <v>7</v>
      </c>
      <c r="D9" s="1" t="s">
        <v>26</v>
      </c>
      <c r="E9" s="1" t="s">
        <v>28</v>
      </c>
      <c r="F9" s="1">
        <v>0.80467200000000005</v>
      </c>
      <c r="G9" s="1" t="s">
        <v>21</v>
      </c>
      <c r="H9" s="1" t="s">
        <v>22</v>
      </c>
      <c r="I9" s="2">
        <v>42227.635416666664</v>
      </c>
      <c r="O9" s="1">
        <v>1400</v>
      </c>
      <c r="Z9" s="1">
        <v>30000</v>
      </c>
      <c r="AB9" s="1">
        <v>27000</v>
      </c>
      <c r="AE9" s="1">
        <v>20</v>
      </c>
      <c r="AG9" s="1">
        <v>5.0999999999999996</v>
      </c>
      <c r="AH9" s="1">
        <v>67</v>
      </c>
      <c r="AJ9" s="1">
        <v>110</v>
      </c>
      <c r="AK9" s="1">
        <v>6700</v>
      </c>
      <c r="AL9" s="1">
        <v>32</v>
      </c>
      <c r="AO9" s="1">
        <v>57</v>
      </c>
      <c r="AP9" s="1">
        <v>0.73</v>
      </c>
      <c r="AT9" s="1">
        <v>9.1999999999999993</v>
      </c>
      <c r="AV9" s="1">
        <v>23000</v>
      </c>
      <c r="AX9">
        <f t="shared" ref="AX9:AX11" si="1">SUM(V9:AV9)+((O9+Q9+R9+S9+T9+(P9*61/100))*1000)</f>
        <v>1487001.03</v>
      </c>
      <c r="AY9">
        <f t="shared" si="0"/>
        <v>1487.0010300000001</v>
      </c>
    </row>
    <row r="10" spans="1:67" x14ac:dyDescent="0.25">
      <c r="A10" s="1" t="s">
        <v>534</v>
      </c>
      <c r="B10" s="1" t="s">
        <v>40</v>
      </c>
      <c r="C10" s="1" t="s">
        <v>7</v>
      </c>
      <c r="D10" s="1" t="s">
        <v>39</v>
      </c>
      <c r="E10" s="1">
        <v>9458</v>
      </c>
      <c r="F10" s="1">
        <v>0.82076544000000007</v>
      </c>
      <c r="G10" s="1" t="s">
        <v>29</v>
      </c>
      <c r="H10" s="1" t="s">
        <v>30</v>
      </c>
      <c r="I10" s="2">
        <v>42227.645833333336</v>
      </c>
      <c r="O10" s="1">
        <v>600</v>
      </c>
      <c r="Z10" s="1">
        <v>2500</v>
      </c>
      <c r="AB10" s="1">
        <v>11000</v>
      </c>
      <c r="AE10" s="1">
        <v>0.77</v>
      </c>
      <c r="AG10" s="1">
        <v>1.4</v>
      </c>
      <c r="AH10" s="1">
        <v>13</v>
      </c>
      <c r="AJ10" s="1">
        <v>31</v>
      </c>
      <c r="AK10" s="1">
        <v>99</v>
      </c>
      <c r="AL10" s="1">
        <v>21</v>
      </c>
      <c r="AO10" s="1">
        <v>18</v>
      </c>
      <c r="AP10" s="1">
        <v>0.16</v>
      </c>
      <c r="AT10" s="1">
        <v>0.11</v>
      </c>
      <c r="AV10" s="1">
        <v>6000</v>
      </c>
      <c r="AX10">
        <f t="shared" si="1"/>
        <v>619684.43999999994</v>
      </c>
      <c r="AY10">
        <f t="shared" si="0"/>
        <v>619.68444</v>
      </c>
    </row>
    <row r="11" spans="1:67" x14ac:dyDescent="0.25">
      <c r="A11" s="1" t="s">
        <v>533</v>
      </c>
      <c r="B11" s="1" t="s">
        <v>37</v>
      </c>
      <c r="C11" s="1" t="s">
        <v>7</v>
      </c>
      <c r="D11" s="1" t="s">
        <v>36</v>
      </c>
      <c r="E11" s="1" t="s">
        <v>38</v>
      </c>
      <c r="F11" s="1">
        <v>0.82076544000000007</v>
      </c>
      <c r="G11" s="1" t="s">
        <v>29</v>
      </c>
      <c r="H11" s="1" t="s">
        <v>30</v>
      </c>
      <c r="I11" s="2">
        <v>42227.637499999997</v>
      </c>
      <c r="O11" s="1">
        <v>1400</v>
      </c>
      <c r="Z11" s="1">
        <v>20000</v>
      </c>
      <c r="AB11" s="1">
        <v>28000</v>
      </c>
      <c r="AE11" s="1">
        <v>13</v>
      </c>
      <c r="AG11" s="1">
        <v>3.6</v>
      </c>
      <c r="AH11" s="1">
        <v>76</v>
      </c>
      <c r="AJ11" s="1">
        <v>100</v>
      </c>
      <c r="AK11" s="1">
        <v>5100</v>
      </c>
      <c r="AL11" s="1">
        <v>17</v>
      </c>
      <c r="AO11" s="1">
        <v>55</v>
      </c>
      <c r="AP11" s="1">
        <v>0.56000000000000005</v>
      </c>
      <c r="AT11" s="1">
        <v>6.8</v>
      </c>
      <c r="AV11" s="1">
        <v>23000</v>
      </c>
      <c r="AX11">
        <f t="shared" si="1"/>
        <v>1476371.96</v>
      </c>
      <c r="AY11">
        <f t="shared" si="0"/>
        <v>1476.3719599999999</v>
      </c>
    </row>
    <row r="12" spans="1:67" x14ac:dyDescent="0.25">
      <c r="A12" s="1" t="s">
        <v>535</v>
      </c>
      <c r="B12" s="1" t="s">
        <v>44</v>
      </c>
      <c r="C12" s="1" t="s">
        <v>10</v>
      </c>
      <c r="D12" s="1" t="s">
        <v>11</v>
      </c>
      <c r="E12" s="1" t="s">
        <v>45</v>
      </c>
      <c r="F12" s="1">
        <v>0.86904576000000011</v>
      </c>
      <c r="G12" s="1" t="s">
        <v>21</v>
      </c>
      <c r="H12" s="1" t="s">
        <v>30</v>
      </c>
      <c r="I12" s="2">
        <v>42231.447916666664</v>
      </c>
      <c r="K12" s="1">
        <v>3.19</v>
      </c>
      <c r="O12" s="1">
        <v>1400</v>
      </c>
      <c r="P12" s="1" t="s">
        <v>14</v>
      </c>
      <c r="Q12" s="1">
        <v>1.2</v>
      </c>
      <c r="T12" s="1">
        <v>8.9</v>
      </c>
      <c r="V12" s="1">
        <v>350000</v>
      </c>
      <c r="W12" s="1">
        <v>26000</v>
      </c>
      <c r="X12" s="1">
        <v>52000</v>
      </c>
      <c r="Y12" s="1">
        <v>2200</v>
      </c>
      <c r="Z12" s="1">
        <v>28000</v>
      </c>
      <c r="AA12" s="1">
        <v>96000</v>
      </c>
      <c r="AB12" s="1">
        <v>31000</v>
      </c>
      <c r="AD12" s="1">
        <v>1.5</v>
      </c>
      <c r="AE12" s="1">
        <v>16</v>
      </c>
      <c r="AF12" s="1">
        <v>8.5</v>
      </c>
      <c r="AG12" s="1">
        <v>9</v>
      </c>
      <c r="AH12" s="1">
        <v>80</v>
      </c>
      <c r="AI12" s="1">
        <v>3.3</v>
      </c>
      <c r="AJ12" s="1">
        <v>100</v>
      </c>
      <c r="AK12" s="1">
        <v>3900</v>
      </c>
      <c r="AL12" s="1">
        <v>24</v>
      </c>
      <c r="AM12" s="1" t="s">
        <v>15</v>
      </c>
      <c r="AN12" s="1">
        <v>1.4</v>
      </c>
      <c r="AO12" s="1">
        <v>68</v>
      </c>
      <c r="AP12" s="1">
        <v>3.8</v>
      </c>
      <c r="AQ12" s="1" t="s">
        <v>17</v>
      </c>
      <c r="AS12" s="1">
        <v>0.23</v>
      </c>
      <c r="AU12" s="1">
        <v>14</v>
      </c>
      <c r="AV12" s="1">
        <v>18000</v>
      </c>
    </row>
    <row r="13" spans="1:67" x14ac:dyDescent="0.25">
      <c r="A13" s="1" t="s">
        <v>399</v>
      </c>
      <c r="B13" s="1" t="s">
        <v>57</v>
      </c>
      <c r="C13" s="1" t="s">
        <v>10</v>
      </c>
      <c r="D13" s="1" t="s">
        <v>11</v>
      </c>
      <c r="E13" s="1" t="s">
        <v>49</v>
      </c>
      <c r="F13" s="1">
        <v>12.536789760000001</v>
      </c>
      <c r="G13" s="1" t="s">
        <v>21</v>
      </c>
      <c r="H13" s="1" t="s">
        <v>30</v>
      </c>
      <c r="I13" s="2">
        <v>42233.5</v>
      </c>
      <c r="K13" s="1">
        <v>3.375</v>
      </c>
      <c r="O13" s="1">
        <v>560</v>
      </c>
      <c r="P13" s="1">
        <v>5</v>
      </c>
      <c r="Q13" s="1">
        <v>0.28999999999999998</v>
      </c>
      <c r="T13" s="1">
        <v>2.1</v>
      </c>
      <c r="V13" s="1">
        <v>170000</v>
      </c>
      <c r="W13" s="1">
        <v>10000</v>
      </c>
      <c r="X13" s="1">
        <v>4100</v>
      </c>
      <c r="Y13" s="1">
        <v>1750</v>
      </c>
      <c r="Z13" s="1">
        <v>7600</v>
      </c>
      <c r="AA13" s="1">
        <v>7950</v>
      </c>
      <c r="AB13" s="1">
        <v>6050</v>
      </c>
      <c r="AD13" s="1">
        <v>0.4</v>
      </c>
      <c r="AE13" s="1">
        <v>1.4</v>
      </c>
      <c r="AF13" s="1">
        <v>15</v>
      </c>
      <c r="AG13" s="1">
        <v>1.85</v>
      </c>
      <c r="AH13" s="1">
        <v>9.0500000000000007</v>
      </c>
      <c r="AI13" s="1">
        <v>1</v>
      </c>
      <c r="AJ13" s="1">
        <v>30.5</v>
      </c>
      <c r="AK13" s="1">
        <v>460</v>
      </c>
      <c r="AL13" s="1">
        <v>16</v>
      </c>
      <c r="AM13" s="1">
        <v>0.08</v>
      </c>
      <c r="AN13" s="1">
        <v>0.45</v>
      </c>
      <c r="AO13" s="1">
        <v>20</v>
      </c>
      <c r="AP13" s="1">
        <v>0.57999999999999996</v>
      </c>
      <c r="AQ13" s="1">
        <v>0.1</v>
      </c>
      <c r="AS13" s="1">
        <v>0.16499999999999998</v>
      </c>
      <c r="AU13" s="1">
        <v>0.375</v>
      </c>
      <c r="AV13" s="1">
        <v>3250</v>
      </c>
      <c r="AX13">
        <f>SUM(V13:AV13)+((O13+Q13+R13+S13+T13+(P13*61/100))*1000)</f>
        <v>776696.94999999984</v>
      </c>
      <c r="AY13">
        <f t="shared" si="0"/>
        <v>776.69694999999979</v>
      </c>
    </row>
    <row r="14" spans="1:67" x14ac:dyDescent="0.25">
      <c r="A14" s="1" t="s">
        <v>536</v>
      </c>
      <c r="B14" s="1" t="s">
        <v>55</v>
      </c>
      <c r="C14" s="1" t="s">
        <v>10</v>
      </c>
      <c r="D14" s="1" t="s">
        <v>11</v>
      </c>
      <c r="E14" s="1" t="s">
        <v>49</v>
      </c>
      <c r="F14" s="1">
        <v>12.536789760000001</v>
      </c>
      <c r="G14" s="1" t="s">
        <v>21</v>
      </c>
      <c r="H14" s="1" t="s">
        <v>30</v>
      </c>
      <c r="I14" s="2">
        <v>42232.53125</v>
      </c>
      <c r="K14" s="1">
        <v>3.39</v>
      </c>
      <c r="O14" s="1">
        <v>560</v>
      </c>
      <c r="P14" s="1" t="s">
        <v>14</v>
      </c>
      <c r="Q14" s="1">
        <v>0.27</v>
      </c>
      <c r="T14" s="1">
        <v>2.1</v>
      </c>
      <c r="V14" s="1">
        <v>170000</v>
      </c>
      <c r="W14" s="1">
        <v>10000</v>
      </c>
      <c r="X14" s="1">
        <v>4100</v>
      </c>
      <c r="Y14" s="1">
        <v>1800</v>
      </c>
      <c r="Z14" s="1">
        <v>7800</v>
      </c>
      <c r="AA14" s="1">
        <v>8100</v>
      </c>
      <c r="AB14" s="1">
        <v>6000</v>
      </c>
      <c r="AD14" s="1" t="s">
        <v>41</v>
      </c>
      <c r="AE14" s="1">
        <v>1</v>
      </c>
      <c r="AF14" s="1">
        <v>15</v>
      </c>
      <c r="AG14" s="1">
        <v>1.9</v>
      </c>
      <c r="AH14" s="1">
        <v>8.9</v>
      </c>
      <c r="AI14" s="1" t="s">
        <v>46</v>
      </c>
      <c r="AJ14" s="1">
        <v>30</v>
      </c>
      <c r="AK14" s="1">
        <v>460</v>
      </c>
      <c r="AL14" s="1">
        <v>17</v>
      </c>
      <c r="AM14" s="1" t="s">
        <v>15</v>
      </c>
      <c r="AN14" s="1" t="s">
        <v>47</v>
      </c>
      <c r="AO14" s="1">
        <v>20</v>
      </c>
      <c r="AP14" s="1" t="s">
        <v>56</v>
      </c>
      <c r="AQ14" s="1" t="s">
        <v>17</v>
      </c>
      <c r="AS14" s="1">
        <v>0.14000000000000001</v>
      </c>
      <c r="AU14" s="1">
        <v>0.52</v>
      </c>
      <c r="AV14" s="1">
        <v>3100</v>
      </c>
    </row>
    <row r="15" spans="1:67" x14ac:dyDescent="0.25">
      <c r="A15" s="1" t="s">
        <v>402</v>
      </c>
      <c r="B15" s="1" t="s">
        <v>79</v>
      </c>
      <c r="C15" s="1" t="s">
        <v>7</v>
      </c>
      <c r="D15" s="1" t="s">
        <v>62</v>
      </c>
      <c r="E15" s="1" t="s">
        <v>61</v>
      </c>
      <c r="F15" s="1">
        <v>13.775984640000003</v>
      </c>
      <c r="G15" s="1" t="s">
        <v>21</v>
      </c>
      <c r="H15" s="1" t="s">
        <v>30</v>
      </c>
      <c r="I15" s="2">
        <v>42528.5</v>
      </c>
      <c r="J15" s="1">
        <v>7.9050000000000002</v>
      </c>
      <c r="K15" s="1">
        <v>5.27</v>
      </c>
      <c r="L15" s="1">
        <v>235.2</v>
      </c>
      <c r="M15" s="1">
        <v>8.6999999999999993</v>
      </c>
      <c r="O15" s="1">
        <v>110</v>
      </c>
      <c r="P15" s="1" t="s">
        <v>14</v>
      </c>
      <c r="Q15" s="1" t="s">
        <v>18</v>
      </c>
      <c r="S15" s="1">
        <f t="shared" ref="S15:S20" si="2">BN15+BO15</f>
        <v>0.24</v>
      </c>
      <c r="V15" s="1">
        <v>31000</v>
      </c>
      <c r="W15" s="1">
        <v>2600</v>
      </c>
      <c r="X15" s="1">
        <v>1700</v>
      </c>
      <c r="Y15" s="1">
        <v>600</v>
      </c>
      <c r="Z15" s="1">
        <v>390</v>
      </c>
      <c r="AA15" s="1">
        <v>2050</v>
      </c>
      <c r="AB15" s="1">
        <v>835</v>
      </c>
      <c r="AE15" s="1">
        <v>0.25</v>
      </c>
      <c r="AH15" s="1">
        <v>2.4500000000000002</v>
      </c>
      <c r="AI15" s="1" t="s">
        <v>64</v>
      </c>
      <c r="AJ15" s="1">
        <v>5.0999999999999996</v>
      </c>
      <c r="AK15" s="1">
        <v>56</v>
      </c>
      <c r="AL15" s="1">
        <v>1.125</v>
      </c>
      <c r="AN15" s="1" t="s">
        <v>72</v>
      </c>
      <c r="AO15" s="1">
        <v>2.85</v>
      </c>
      <c r="AP15" s="1" t="s">
        <v>52</v>
      </c>
      <c r="AQ15" s="1" t="s">
        <v>75</v>
      </c>
      <c r="AT15" s="1" t="s">
        <v>82</v>
      </c>
      <c r="AV15" s="1">
        <v>740</v>
      </c>
      <c r="BA15" s="8">
        <f>L15*(1 +0.02*(25-J15))</f>
        <v>315.61487999999997</v>
      </c>
      <c r="BB15" s="8">
        <f t="shared" ref="BB15:BB20" si="3">BA15*BB$4</f>
        <v>186.21277919999997</v>
      </c>
      <c r="BO15" s="1">
        <v>0.24</v>
      </c>
    </row>
    <row r="16" spans="1:67" x14ac:dyDescent="0.25">
      <c r="A16" s="1" t="s">
        <v>540</v>
      </c>
      <c r="B16" s="1" t="s">
        <v>71</v>
      </c>
      <c r="C16" s="1" t="s">
        <v>7</v>
      </c>
      <c r="D16" s="1" t="s">
        <v>62</v>
      </c>
      <c r="E16" s="1" t="s">
        <v>61</v>
      </c>
      <c r="F16" s="1">
        <v>13.775984640000003</v>
      </c>
      <c r="G16" s="1" t="s">
        <v>21</v>
      </c>
      <c r="H16" s="1" t="s">
        <v>30</v>
      </c>
      <c r="I16" s="2">
        <v>42465.520833333336</v>
      </c>
      <c r="J16" s="1">
        <v>6.02</v>
      </c>
      <c r="K16" s="1">
        <v>3.1</v>
      </c>
      <c r="L16" s="1">
        <v>813.9</v>
      </c>
      <c r="M16" s="1">
        <v>8.8000000000000007</v>
      </c>
      <c r="O16" s="1">
        <v>420</v>
      </c>
      <c r="P16" s="1" t="s">
        <v>14</v>
      </c>
      <c r="S16" s="1">
        <f t="shared" si="2"/>
        <v>6.9000000000000006E-2</v>
      </c>
      <c r="V16" s="1">
        <v>120000</v>
      </c>
      <c r="W16" s="1">
        <v>7500</v>
      </c>
      <c r="X16" s="1">
        <v>3200</v>
      </c>
      <c r="Y16" s="1">
        <v>1300</v>
      </c>
      <c r="Z16" s="1">
        <v>4800</v>
      </c>
      <c r="AA16" s="1">
        <v>8200</v>
      </c>
      <c r="AB16" s="1">
        <v>3300</v>
      </c>
      <c r="AE16" s="1">
        <v>0.35</v>
      </c>
      <c r="AH16" s="1">
        <v>3.2</v>
      </c>
      <c r="AI16" s="1">
        <v>1.6</v>
      </c>
      <c r="AK16" s="1">
        <v>51</v>
      </c>
      <c r="AL16" s="1">
        <v>9.4</v>
      </c>
      <c r="AN16" s="1" t="s">
        <v>72</v>
      </c>
      <c r="AO16" s="1">
        <v>9.8000000000000007</v>
      </c>
      <c r="AP16" s="1" t="s">
        <v>52</v>
      </c>
      <c r="AQ16" s="1" t="s">
        <v>75</v>
      </c>
      <c r="AT16" s="1">
        <v>0.14000000000000001</v>
      </c>
      <c r="AV16" s="1">
        <v>1500</v>
      </c>
      <c r="BA16" s="8">
        <f t="shared" ref="BA16:BA62" si="4">L16*(1 +0.02*(25-J16))</f>
        <v>1122.85644</v>
      </c>
      <c r="BB16" s="8">
        <f t="shared" si="3"/>
        <v>662.48529959999996</v>
      </c>
      <c r="BO16" s="1">
        <v>6.9000000000000006E-2</v>
      </c>
    </row>
    <row r="17" spans="1:67" x14ac:dyDescent="0.25">
      <c r="A17" s="1" t="s">
        <v>541</v>
      </c>
      <c r="B17" s="1" t="s">
        <v>76</v>
      </c>
      <c r="C17" s="1" t="s">
        <v>7</v>
      </c>
      <c r="D17" s="1" t="s">
        <v>62</v>
      </c>
      <c r="E17" s="1" t="s">
        <v>61</v>
      </c>
      <c r="F17" s="1">
        <v>13.775984640000003</v>
      </c>
      <c r="G17" s="1" t="s">
        <v>21</v>
      </c>
      <c r="H17" s="1" t="s">
        <v>30</v>
      </c>
      <c r="I17" s="2">
        <v>42479.479166666664</v>
      </c>
      <c r="J17" s="1">
        <v>4.55</v>
      </c>
      <c r="K17" s="1">
        <v>3.8</v>
      </c>
      <c r="L17" s="1">
        <v>813.9</v>
      </c>
      <c r="M17" s="1">
        <v>9.1999999999999993</v>
      </c>
      <c r="O17" s="1">
        <v>440</v>
      </c>
      <c r="P17" s="1" t="s">
        <v>14</v>
      </c>
      <c r="S17" s="1">
        <f t="shared" si="2"/>
        <v>0.16</v>
      </c>
      <c r="V17" s="1">
        <v>110000</v>
      </c>
      <c r="W17" s="1">
        <v>7200</v>
      </c>
      <c r="X17" s="1">
        <v>3100</v>
      </c>
      <c r="Y17" s="1">
        <v>1200</v>
      </c>
      <c r="Z17" s="1">
        <v>4600</v>
      </c>
      <c r="AA17" s="1">
        <v>13000</v>
      </c>
      <c r="AB17" s="1">
        <v>3200</v>
      </c>
      <c r="AE17" s="1">
        <v>1</v>
      </c>
      <c r="AH17" s="1">
        <v>3.8</v>
      </c>
      <c r="AI17" s="1" t="s">
        <v>64</v>
      </c>
      <c r="AK17" s="1">
        <v>49</v>
      </c>
      <c r="AL17" s="1">
        <v>7.2</v>
      </c>
      <c r="AN17" s="1" t="s">
        <v>72</v>
      </c>
      <c r="AO17" s="1">
        <v>11</v>
      </c>
      <c r="AP17" s="1" t="s">
        <v>52</v>
      </c>
      <c r="AQ17" s="1" t="s">
        <v>75</v>
      </c>
      <c r="AT17" s="1">
        <v>0.15</v>
      </c>
      <c r="AV17" s="1">
        <v>1400</v>
      </c>
      <c r="BA17" s="8">
        <f t="shared" si="4"/>
        <v>1146.7851000000001</v>
      </c>
      <c r="BB17" s="8">
        <f t="shared" si="3"/>
        <v>676.60320899999999</v>
      </c>
      <c r="BO17" s="1">
        <v>0.16</v>
      </c>
    </row>
    <row r="18" spans="1:67" x14ac:dyDescent="0.25">
      <c r="A18" s="1" t="s">
        <v>539</v>
      </c>
      <c r="B18" s="1" t="s">
        <v>68</v>
      </c>
      <c r="C18" s="1" t="s">
        <v>7</v>
      </c>
      <c r="D18" s="1" t="s">
        <v>62</v>
      </c>
      <c r="E18" s="1" t="s">
        <v>61</v>
      </c>
      <c r="F18" s="1">
        <v>13.775984640000003</v>
      </c>
      <c r="G18" s="1" t="s">
        <v>21</v>
      </c>
      <c r="H18" s="1" t="s">
        <v>30</v>
      </c>
      <c r="I18" s="2">
        <v>42423.989583333336</v>
      </c>
      <c r="J18" s="1">
        <v>2.67</v>
      </c>
      <c r="K18" s="1">
        <v>3.3</v>
      </c>
      <c r="L18" s="1">
        <v>1152.5</v>
      </c>
      <c r="M18" s="1">
        <v>9.5</v>
      </c>
      <c r="O18" s="1">
        <v>650</v>
      </c>
      <c r="P18" s="1" t="s">
        <v>14</v>
      </c>
      <c r="S18" s="1">
        <f t="shared" si="2"/>
        <v>6.3E-2</v>
      </c>
      <c r="V18" s="1">
        <v>170000</v>
      </c>
      <c r="W18" s="1">
        <v>10000</v>
      </c>
      <c r="X18" s="1">
        <v>4100</v>
      </c>
      <c r="Y18" s="1">
        <v>1700</v>
      </c>
      <c r="Z18" s="1">
        <v>6400</v>
      </c>
      <c r="AA18" s="1">
        <v>8700</v>
      </c>
      <c r="AB18" s="1">
        <v>4600</v>
      </c>
      <c r="AE18" s="1">
        <v>0.81</v>
      </c>
      <c r="AH18" s="1">
        <v>4.5999999999999996</v>
      </c>
      <c r="AI18" s="1">
        <v>2.4</v>
      </c>
      <c r="AK18" s="1">
        <v>39</v>
      </c>
      <c r="AL18" s="1">
        <v>9</v>
      </c>
      <c r="AN18" s="1" t="s">
        <v>69</v>
      </c>
      <c r="AO18" s="1">
        <v>15</v>
      </c>
      <c r="AP18" s="1" t="s">
        <v>70</v>
      </c>
      <c r="AQ18" s="1" t="s">
        <v>59</v>
      </c>
      <c r="AT18" s="1">
        <v>0.19</v>
      </c>
      <c r="AV18" s="1">
        <v>1900</v>
      </c>
      <c r="BA18" s="8">
        <f t="shared" si="4"/>
        <v>1667.2065000000002</v>
      </c>
      <c r="BB18" s="8">
        <f t="shared" si="3"/>
        <v>983.65183500000012</v>
      </c>
      <c r="BO18" s="1">
        <v>6.3E-2</v>
      </c>
    </row>
    <row r="19" spans="1:67" x14ac:dyDescent="0.25">
      <c r="A19" s="1" t="s">
        <v>537</v>
      </c>
      <c r="B19" s="1" t="s">
        <v>63</v>
      </c>
      <c r="C19" s="1" t="s">
        <v>7</v>
      </c>
      <c r="D19" s="1" t="s">
        <v>62</v>
      </c>
      <c r="E19" s="1" t="s">
        <v>61</v>
      </c>
      <c r="F19" s="1">
        <v>13.775984640000003</v>
      </c>
      <c r="G19" s="1" t="s">
        <v>21</v>
      </c>
      <c r="H19" s="1" t="s">
        <v>30</v>
      </c>
      <c r="I19" s="2">
        <v>42290.541666666664</v>
      </c>
      <c r="J19" s="1">
        <v>9.0399999999999991</v>
      </c>
      <c r="K19" s="1">
        <v>3.5</v>
      </c>
      <c r="L19" s="1">
        <v>1173</v>
      </c>
      <c r="M19" s="1">
        <v>8.5</v>
      </c>
      <c r="O19" s="1">
        <v>670</v>
      </c>
      <c r="P19" s="1" t="s">
        <v>14</v>
      </c>
      <c r="S19" s="1">
        <f t="shared" si="2"/>
        <v>0.13</v>
      </c>
      <c r="V19" s="1">
        <v>170000</v>
      </c>
      <c r="W19" s="1">
        <v>10000</v>
      </c>
      <c r="X19" s="1">
        <v>4300</v>
      </c>
      <c r="Y19" s="1">
        <v>1800</v>
      </c>
      <c r="Z19" s="1">
        <v>6500</v>
      </c>
      <c r="AA19" s="1">
        <v>6800</v>
      </c>
      <c r="AB19" s="1">
        <v>6100</v>
      </c>
      <c r="AE19" s="1">
        <v>0.33</v>
      </c>
      <c r="AH19" s="1">
        <v>9</v>
      </c>
      <c r="AI19" s="1">
        <v>2.7</v>
      </c>
      <c r="AK19" s="1">
        <v>320</v>
      </c>
      <c r="AL19" s="1">
        <v>9.1</v>
      </c>
      <c r="AN19" s="1" t="s">
        <v>64</v>
      </c>
      <c r="AO19" s="1">
        <v>16</v>
      </c>
      <c r="AP19" s="1">
        <v>0.18</v>
      </c>
      <c r="AQ19" s="1" t="s">
        <v>31</v>
      </c>
      <c r="AT19" s="1">
        <v>0.61</v>
      </c>
      <c r="AV19" s="1">
        <v>3300</v>
      </c>
      <c r="BA19" s="8">
        <f t="shared" si="4"/>
        <v>1547.4215999999999</v>
      </c>
      <c r="BB19" s="8">
        <f t="shared" si="3"/>
        <v>912.97874399999989</v>
      </c>
      <c r="BO19" s="1">
        <v>0.13</v>
      </c>
    </row>
    <row r="20" spans="1:67" x14ac:dyDescent="0.25">
      <c r="A20" s="1" t="s">
        <v>538</v>
      </c>
      <c r="B20" s="1" t="s">
        <v>66</v>
      </c>
      <c r="C20" s="1" t="s">
        <v>7</v>
      </c>
      <c r="D20" s="1" t="s">
        <v>62</v>
      </c>
      <c r="E20" s="1" t="s">
        <v>61</v>
      </c>
      <c r="F20" s="1">
        <v>13.775984640000003</v>
      </c>
      <c r="G20" s="1" t="s">
        <v>21</v>
      </c>
      <c r="H20" s="1" t="s">
        <v>30</v>
      </c>
      <c r="I20" s="2">
        <v>42339.520833333336</v>
      </c>
      <c r="J20" s="1">
        <v>-0.02</v>
      </c>
      <c r="K20" s="1">
        <v>3.8</v>
      </c>
      <c r="L20" s="1">
        <v>1155.5999999999999</v>
      </c>
      <c r="M20" s="1">
        <v>10.4</v>
      </c>
      <c r="O20" s="1">
        <v>740</v>
      </c>
      <c r="P20" s="1" t="s">
        <v>14</v>
      </c>
      <c r="S20" s="1">
        <f t="shared" si="2"/>
        <v>0.14000000000000001</v>
      </c>
      <c r="V20" s="1">
        <v>180000</v>
      </c>
      <c r="W20" s="1">
        <v>11000</v>
      </c>
      <c r="X20" s="1">
        <v>4500</v>
      </c>
      <c r="Y20" s="1">
        <v>1900</v>
      </c>
      <c r="Z20" s="1">
        <v>6300</v>
      </c>
      <c r="AA20" s="1">
        <v>11000</v>
      </c>
      <c r="AB20" s="1">
        <v>5400</v>
      </c>
      <c r="AE20" s="1">
        <v>1.7</v>
      </c>
      <c r="AH20" s="1">
        <v>5.4</v>
      </c>
      <c r="AI20" s="1">
        <v>3</v>
      </c>
      <c r="AK20" s="1">
        <v>150</v>
      </c>
      <c r="AL20" s="1">
        <v>6.9</v>
      </c>
      <c r="AN20" s="1" t="s">
        <v>64</v>
      </c>
      <c r="AO20" s="1">
        <v>15</v>
      </c>
      <c r="AP20" s="1">
        <v>0.14000000000000001</v>
      </c>
      <c r="AQ20" s="1" t="s">
        <v>31</v>
      </c>
      <c r="AT20" s="1">
        <v>0.34</v>
      </c>
      <c r="AV20" s="1">
        <v>2300</v>
      </c>
      <c r="BA20" s="8">
        <f t="shared" si="4"/>
        <v>1733.8622399999997</v>
      </c>
      <c r="BB20" s="8">
        <f t="shared" si="3"/>
        <v>1022.9787215999997</v>
      </c>
      <c r="BO20" s="1">
        <v>0.14000000000000001</v>
      </c>
    </row>
    <row r="21" spans="1:67" x14ac:dyDescent="0.25">
      <c r="A21" s="1" t="s">
        <v>542</v>
      </c>
      <c r="B21" s="1" t="s">
        <v>92</v>
      </c>
      <c r="C21" s="1" t="s">
        <v>10</v>
      </c>
      <c r="D21" s="1" t="s">
        <v>11</v>
      </c>
      <c r="E21" s="1" t="s">
        <v>83</v>
      </c>
      <c r="F21" s="1">
        <v>13.904732160000002</v>
      </c>
      <c r="G21" s="1" t="s">
        <v>29</v>
      </c>
      <c r="H21" s="1" t="s">
        <v>84</v>
      </c>
      <c r="I21" s="2">
        <v>42232.541666666664</v>
      </c>
      <c r="K21" s="1">
        <v>7.66</v>
      </c>
      <c r="O21" s="1">
        <v>88</v>
      </c>
      <c r="P21" s="1">
        <v>32</v>
      </c>
      <c r="Q21" s="1">
        <v>0.47</v>
      </c>
      <c r="T21" s="1">
        <v>0.45</v>
      </c>
      <c r="V21" s="1">
        <v>46000</v>
      </c>
      <c r="W21" s="1">
        <v>2800</v>
      </c>
      <c r="X21" s="1">
        <v>1800</v>
      </c>
      <c r="Y21" s="1">
        <v>620</v>
      </c>
      <c r="Z21" s="1">
        <v>56</v>
      </c>
      <c r="AA21" s="1" t="s">
        <v>93</v>
      </c>
      <c r="AB21" s="1">
        <v>830</v>
      </c>
      <c r="AD21" s="1" t="s">
        <v>41</v>
      </c>
      <c r="AE21" s="1">
        <v>0.46</v>
      </c>
      <c r="AF21" s="1">
        <v>24</v>
      </c>
      <c r="AG21" s="1" t="s">
        <v>59</v>
      </c>
      <c r="AH21" s="1">
        <v>0.83</v>
      </c>
      <c r="AI21" s="1" t="s">
        <v>46</v>
      </c>
      <c r="AJ21" s="1">
        <v>0.78</v>
      </c>
      <c r="AK21" s="1">
        <v>2.6</v>
      </c>
      <c r="AL21" s="1">
        <v>6.0999999999999999E-2</v>
      </c>
      <c r="AM21" s="1" t="s">
        <v>15</v>
      </c>
      <c r="AN21" s="1">
        <v>1.7</v>
      </c>
      <c r="AO21" s="1">
        <v>1.7</v>
      </c>
      <c r="AP21" s="1" t="s">
        <v>56</v>
      </c>
      <c r="AQ21" s="1" t="s">
        <v>17</v>
      </c>
      <c r="AS21" s="1" t="s">
        <v>17</v>
      </c>
      <c r="AU21" s="1">
        <v>0.53</v>
      </c>
      <c r="AV21" s="1">
        <v>210</v>
      </c>
      <c r="AX21">
        <f>SUM(V21:AV21)+((O21+Q21+R21+S21+T21+(P21*61/100))*1000)</f>
        <v>160788.66099999999</v>
      </c>
      <c r="AY21">
        <f t="shared" si="0"/>
        <v>160.78866099999999</v>
      </c>
      <c r="BA21" s="8"/>
      <c r="BB21" s="8"/>
    </row>
    <row r="22" spans="1:67" x14ac:dyDescent="0.25">
      <c r="A22" s="1" t="s">
        <v>398</v>
      </c>
      <c r="B22" s="1" t="s">
        <v>89</v>
      </c>
      <c r="C22" s="1" t="s">
        <v>7</v>
      </c>
      <c r="D22" s="1" t="s">
        <v>91</v>
      </c>
      <c r="E22" s="1">
        <v>9488</v>
      </c>
      <c r="F22" s="1">
        <v>13.904732160000002</v>
      </c>
      <c r="G22" s="1" t="s">
        <v>29</v>
      </c>
      <c r="H22" s="1" t="s">
        <v>84</v>
      </c>
      <c r="I22" s="2">
        <v>42227.681944444441</v>
      </c>
      <c r="O22" s="1">
        <v>91</v>
      </c>
      <c r="Z22" s="1">
        <v>85</v>
      </c>
      <c r="AB22" s="1">
        <v>840</v>
      </c>
      <c r="AE22" s="1">
        <v>0.18</v>
      </c>
      <c r="AG22" s="1" t="s">
        <v>17</v>
      </c>
      <c r="AH22" s="1">
        <v>0.79</v>
      </c>
      <c r="AJ22" s="1" t="s">
        <v>46</v>
      </c>
      <c r="AK22" s="1">
        <v>4.4000000000000004</v>
      </c>
      <c r="AL22" s="1">
        <v>1.6</v>
      </c>
      <c r="AO22" s="1" t="s">
        <v>9</v>
      </c>
      <c r="AP22" s="1">
        <v>0.25</v>
      </c>
      <c r="AT22" s="1">
        <v>0.23</v>
      </c>
      <c r="AV22" s="1">
        <v>240</v>
      </c>
      <c r="BA22" s="8"/>
      <c r="BB22" s="8"/>
    </row>
    <row r="23" spans="1:67" x14ac:dyDescent="0.25">
      <c r="A23" s="1" t="s">
        <v>543</v>
      </c>
      <c r="B23" s="1" t="s">
        <v>94</v>
      </c>
      <c r="C23" s="1" t="s">
        <v>10</v>
      </c>
      <c r="D23" s="1" t="s">
        <v>11</v>
      </c>
      <c r="E23" s="1" t="s">
        <v>83</v>
      </c>
      <c r="F23" s="1">
        <v>13.904732160000002</v>
      </c>
      <c r="G23" s="1" t="s">
        <v>29</v>
      </c>
      <c r="H23" s="1" t="s">
        <v>84</v>
      </c>
      <c r="I23" s="2">
        <v>42233.489583333336</v>
      </c>
      <c r="K23" s="1">
        <v>7.71</v>
      </c>
      <c r="O23" s="1">
        <v>93</v>
      </c>
      <c r="P23" s="1">
        <v>30</v>
      </c>
      <c r="Q23" s="1">
        <v>0.48</v>
      </c>
      <c r="T23" s="1">
        <v>0.44</v>
      </c>
      <c r="V23" s="1">
        <v>46000</v>
      </c>
      <c r="W23" s="1">
        <v>2800</v>
      </c>
      <c r="X23" s="1">
        <v>2000</v>
      </c>
      <c r="Y23" s="1">
        <v>620</v>
      </c>
      <c r="Z23" s="1">
        <v>50</v>
      </c>
      <c r="AA23" s="1" t="s">
        <v>93</v>
      </c>
      <c r="AB23" s="1">
        <v>840</v>
      </c>
      <c r="AD23" s="1" t="s">
        <v>41</v>
      </c>
      <c r="AE23" s="1">
        <v>0.56000000000000005</v>
      </c>
      <c r="AF23" s="1">
        <v>23</v>
      </c>
      <c r="AG23" s="1" t="s">
        <v>59</v>
      </c>
      <c r="AH23" s="1">
        <v>0.89</v>
      </c>
      <c r="AI23" s="1" t="s">
        <v>46</v>
      </c>
      <c r="AJ23" s="1">
        <v>0.76</v>
      </c>
      <c r="AK23" s="1">
        <v>2.6</v>
      </c>
      <c r="AL23" s="1">
        <v>7.6999999999999999E-2</v>
      </c>
      <c r="AM23" s="1" t="s">
        <v>15</v>
      </c>
      <c r="AN23" s="1">
        <v>1.7</v>
      </c>
      <c r="AO23" s="1">
        <v>1.4</v>
      </c>
      <c r="AP23" s="1" t="s">
        <v>56</v>
      </c>
      <c r="AQ23" s="1" t="s">
        <v>17</v>
      </c>
      <c r="AS23" s="1" t="s">
        <v>17</v>
      </c>
      <c r="AU23" s="1">
        <v>0.34</v>
      </c>
      <c r="AV23" s="1">
        <v>250</v>
      </c>
      <c r="AX23">
        <f t="shared" ref="AX23:AX27" si="5">SUM(V23:AV23)+((O23+Q23+R23+S23+T23+(P23*61/100))*1000)</f>
        <v>164811.32699999999</v>
      </c>
      <c r="AY23">
        <f t="shared" si="0"/>
        <v>164.81132699999998</v>
      </c>
      <c r="BA23" s="8"/>
      <c r="BB23" s="8"/>
    </row>
    <row r="24" spans="1:67" x14ac:dyDescent="0.25">
      <c r="A24" s="1" t="s">
        <v>400</v>
      </c>
      <c r="B24" s="1" t="s">
        <v>109</v>
      </c>
      <c r="C24" s="1" t="s">
        <v>7</v>
      </c>
      <c r="D24" s="1" t="s">
        <v>100</v>
      </c>
      <c r="E24" s="1">
        <v>82</v>
      </c>
      <c r="F24" s="1">
        <v>15.56235648</v>
      </c>
      <c r="G24" s="1" t="s">
        <v>21</v>
      </c>
      <c r="H24" s="1" t="s">
        <v>84</v>
      </c>
      <c r="I24" s="2">
        <v>42528.458333333336</v>
      </c>
      <c r="J24" s="1">
        <v>6.3049999999999997</v>
      </c>
      <c r="K24" s="1">
        <v>7.18</v>
      </c>
      <c r="L24" s="1">
        <v>142.80000000000001</v>
      </c>
      <c r="M24" s="1">
        <v>9.1</v>
      </c>
      <c r="O24" s="1">
        <v>47</v>
      </c>
      <c r="P24" s="1">
        <v>16</v>
      </c>
      <c r="Q24" s="1">
        <v>0.82</v>
      </c>
      <c r="S24" s="1">
        <f t="shared" ref="S24:S29" si="6">BN24+BO24</f>
        <v>6.6000000000000003E-2</v>
      </c>
      <c r="V24" s="1">
        <v>21000</v>
      </c>
      <c r="W24" s="1">
        <v>1800</v>
      </c>
      <c r="X24" s="1">
        <v>1300</v>
      </c>
      <c r="Y24" s="1">
        <v>460</v>
      </c>
      <c r="Z24" s="1">
        <v>72.5</v>
      </c>
      <c r="AA24" s="1">
        <v>240</v>
      </c>
      <c r="AB24" s="1">
        <v>295</v>
      </c>
      <c r="AE24" s="1">
        <v>0.14000000000000001</v>
      </c>
      <c r="AH24" s="1">
        <v>0.64</v>
      </c>
      <c r="AI24" s="1" t="s">
        <v>64</v>
      </c>
      <c r="AJ24" s="1">
        <v>1</v>
      </c>
      <c r="AK24" s="1">
        <v>5.6999999999999993</v>
      </c>
      <c r="AL24" s="1">
        <v>0.72</v>
      </c>
      <c r="AN24" s="1" t="s">
        <v>72</v>
      </c>
      <c r="AO24" s="1" t="s">
        <v>64</v>
      </c>
      <c r="AP24" s="1" t="s">
        <v>52</v>
      </c>
      <c r="AQ24" s="1" t="s">
        <v>75</v>
      </c>
      <c r="AT24" s="1">
        <v>6.0999999999999999E-2</v>
      </c>
      <c r="AV24" s="1">
        <v>175</v>
      </c>
      <c r="AX24">
        <f t="shared" si="5"/>
        <v>82996.760999999999</v>
      </c>
      <c r="AY24">
        <f t="shared" si="0"/>
        <v>82.996760999999992</v>
      </c>
      <c r="BA24" s="8">
        <f t="shared" si="4"/>
        <v>196.19292000000002</v>
      </c>
      <c r="BB24" s="8">
        <f t="shared" ref="BB24:BB29" si="7">BA24*BB$4</f>
        <v>115.75382280000001</v>
      </c>
      <c r="BO24" s="1">
        <v>6.6000000000000003E-2</v>
      </c>
    </row>
    <row r="25" spans="1:67" x14ac:dyDescent="0.25">
      <c r="A25" s="1" t="s">
        <v>548</v>
      </c>
      <c r="B25" s="1" t="s">
        <v>107</v>
      </c>
      <c r="C25" s="1" t="s">
        <v>7</v>
      </c>
      <c r="D25" s="1" t="s">
        <v>100</v>
      </c>
      <c r="E25" s="1">
        <v>82</v>
      </c>
      <c r="F25" s="1">
        <v>15.56235648</v>
      </c>
      <c r="G25" s="1" t="s">
        <v>21</v>
      </c>
      <c r="H25" s="1" t="s">
        <v>84</v>
      </c>
      <c r="I25" s="2">
        <v>42479.427083333336</v>
      </c>
      <c r="J25" s="1">
        <v>1.39</v>
      </c>
      <c r="K25" s="1">
        <v>7</v>
      </c>
      <c r="L25" s="1">
        <v>419</v>
      </c>
      <c r="M25" s="1">
        <v>10</v>
      </c>
      <c r="O25" s="1">
        <v>190</v>
      </c>
      <c r="P25" s="1">
        <v>8.1</v>
      </c>
      <c r="Q25" s="1">
        <v>2.2999999999999998</v>
      </c>
      <c r="S25" s="1">
        <f t="shared" si="6"/>
        <v>2.8000000000000001E-2</v>
      </c>
      <c r="V25" s="1">
        <v>62000</v>
      </c>
      <c r="W25" s="1">
        <v>4500</v>
      </c>
      <c r="X25" s="1">
        <v>2900</v>
      </c>
      <c r="Y25" s="1">
        <v>830</v>
      </c>
      <c r="Z25" s="1">
        <v>27</v>
      </c>
      <c r="AA25" s="1">
        <v>2500</v>
      </c>
      <c r="AB25" s="1">
        <v>1400</v>
      </c>
      <c r="AE25" s="1">
        <v>0.35</v>
      </c>
      <c r="AH25" s="1">
        <v>1.5</v>
      </c>
      <c r="AI25" s="1" t="s">
        <v>64</v>
      </c>
      <c r="AK25" s="1">
        <v>3.3</v>
      </c>
      <c r="AL25" s="1" t="s">
        <v>108</v>
      </c>
      <c r="AN25" s="1" t="s">
        <v>72</v>
      </c>
      <c r="AO25" s="1">
        <v>2.8</v>
      </c>
      <c r="AP25" s="1" t="s">
        <v>52</v>
      </c>
      <c r="AQ25" s="1" t="s">
        <v>75</v>
      </c>
      <c r="AT25" s="1">
        <v>7.0000000000000007E-2</v>
      </c>
      <c r="AV25" s="1">
        <v>540</v>
      </c>
      <c r="AX25">
        <f t="shared" si="5"/>
        <v>271974.02</v>
      </c>
      <c r="AY25">
        <f t="shared" si="0"/>
        <v>271.97402</v>
      </c>
      <c r="BA25" s="8">
        <f t="shared" si="4"/>
        <v>616.85180000000003</v>
      </c>
      <c r="BB25" s="8">
        <f t="shared" si="7"/>
        <v>363.94256200000001</v>
      </c>
      <c r="BO25" s="1">
        <v>2.8000000000000001E-2</v>
      </c>
    </row>
    <row r="26" spans="1:67" x14ac:dyDescent="0.25">
      <c r="A26" s="1" t="s">
        <v>547</v>
      </c>
      <c r="B26" s="1" t="s">
        <v>106</v>
      </c>
      <c r="C26" s="1" t="s">
        <v>7</v>
      </c>
      <c r="D26" s="1" t="s">
        <v>100</v>
      </c>
      <c r="E26" s="1">
        <v>82</v>
      </c>
      <c r="F26" s="1">
        <v>15.56235648</v>
      </c>
      <c r="G26" s="1" t="s">
        <v>21</v>
      </c>
      <c r="H26" s="1" t="s">
        <v>84</v>
      </c>
      <c r="I26" s="2">
        <v>42465.479166666664</v>
      </c>
      <c r="J26" s="1">
        <v>3.62</v>
      </c>
      <c r="K26" s="1">
        <v>6.6</v>
      </c>
      <c r="L26" s="1">
        <v>465.2</v>
      </c>
      <c r="M26" s="1">
        <v>9.3000000000000007</v>
      </c>
      <c r="O26" s="1">
        <v>220</v>
      </c>
      <c r="P26" s="1">
        <v>6.4</v>
      </c>
      <c r="Q26" s="1">
        <v>3.3</v>
      </c>
      <c r="S26" s="1">
        <f t="shared" si="6"/>
        <v>2.9000000000000001E-2</v>
      </c>
      <c r="V26" s="1">
        <v>69000</v>
      </c>
      <c r="W26" s="1">
        <v>5000</v>
      </c>
      <c r="X26" s="1">
        <v>3400</v>
      </c>
      <c r="Y26" s="1">
        <v>940</v>
      </c>
      <c r="Z26" s="1">
        <v>130</v>
      </c>
      <c r="AA26" s="1">
        <v>2200</v>
      </c>
      <c r="AB26" s="1">
        <v>1700</v>
      </c>
      <c r="AE26" s="1">
        <v>0.16</v>
      </c>
      <c r="AH26" s="1">
        <v>1.8</v>
      </c>
      <c r="AI26" s="1">
        <v>1.6</v>
      </c>
      <c r="AK26" s="1">
        <v>6</v>
      </c>
      <c r="AL26" s="1">
        <v>7.9000000000000001E-2</v>
      </c>
      <c r="AN26" s="1" t="s">
        <v>72</v>
      </c>
      <c r="AO26" s="1">
        <v>3.5</v>
      </c>
      <c r="AP26" s="1" t="s">
        <v>52</v>
      </c>
      <c r="AQ26" s="1" t="s">
        <v>75</v>
      </c>
      <c r="AT26" s="1">
        <v>8.3000000000000004E-2</v>
      </c>
      <c r="AV26" s="1">
        <v>640</v>
      </c>
      <c r="AX26">
        <f t="shared" si="5"/>
        <v>310256.22200000001</v>
      </c>
      <c r="AY26">
        <f t="shared" si="0"/>
        <v>310.25622200000004</v>
      </c>
      <c r="BA26" s="8">
        <f t="shared" si="4"/>
        <v>664.11951999999997</v>
      </c>
      <c r="BB26" s="8">
        <f t="shared" si="7"/>
        <v>391.83051679999994</v>
      </c>
      <c r="BO26" s="1">
        <v>2.9000000000000001E-2</v>
      </c>
    </row>
    <row r="27" spans="1:67" x14ac:dyDescent="0.25">
      <c r="A27" s="1" t="s">
        <v>544</v>
      </c>
      <c r="B27" s="1" t="s">
        <v>101</v>
      </c>
      <c r="C27" s="1" t="s">
        <v>7</v>
      </c>
      <c r="D27" s="1" t="s">
        <v>100</v>
      </c>
      <c r="E27" s="1">
        <v>82</v>
      </c>
      <c r="F27" s="1">
        <v>15.56235648</v>
      </c>
      <c r="G27" s="1" t="s">
        <v>21</v>
      </c>
      <c r="H27" s="1" t="s">
        <v>84</v>
      </c>
      <c r="I27" s="2">
        <v>42290.447916666664</v>
      </c>
      <c r="J27" s="1">
        <v>4.99</v>
      </c>
      <c r="K27" s="1">
        <v>6.7</v>
      </c>
      <c r="L27" s="1">
        <v>496.7</v>
      </c>
      <c r="M27" s="1">
        <v>9.5</v>
      </c>
      <c r="O27" s="1">
        <v>250</v>
      </c>
      <c r="P27" s="1">
        <v>7.3</v>
      </c>
      <c r="Q27" s="1">
        <v>1.5</v>
      </c>
      <c r="S27" s="1">
        <f t="shared" si="6"/>
        <v>3.5000000000000003E-2</v>
      </c>
      <c r="V27" s="1">
        <v>68000</v>
      </c>
      <c r="W27" s="1">
        <v>5200</v>
      </c>
      <c r="X27" s="1">
        <v>3000</v>
      </c>
      <c r="Y27" s="1">
        <v>810</v>
      </c>
      <c r="Z27" s="1">
        <v>84</v>
      </c>
      <c r="AA27" s="1">
        <v>1400</v>
      </c>
      <c r="AB27" s="1">
        <v>1500</v>
      </c>
      <c r="AE27" s="1">
        <v>0.28000000000000003</v>
      </c>
      <c r="AH27" s="1">
        <v>2</v>
      </c>
      <c r="AI27" s="1" t="s">
        <v>102</v>
      </c>
      <c r="AK27" s="1">
        <v>17</v>
      </c>
      <c r="AL27" s="1" t="s">
        <v>96</v>
      </c>
      <c r="AN27" s="1" t="s">
        <v>64</v>
      </c>
      <c r="AO27" s="1">
        <v>3.2</v>
      </c>
      <c r="AP27" s="1">
        <v>0.24</v>
      </c>
      <c r="AQ27" s="1" t="s">
        <v>31</v>
      </c>
      <c r="AT27" s="1">
        <v>0.12</v>
      </c>
      <c r="AV27" s="1">
        <v>740</v>
      </c>
      <c r="AX27">
        <f t="shared" si="5"/>
        <v>336744.83999999997</v>
      </c>
      <c r="AY27">
        <f t="shared" si="0"/>
        <v>336.74483999999995</v>
      </c>
      <c r="BA27" s="8">
        <f t="shared" si="4"/>
        <v>695.47933999999998</v>
      </c>
      <c r="BB27" s="8">
        <f t="shared" si="7"/>
        <v>410.33281059999996</v>
      </c>
      <c r="BO27" s="1">
        <v>3.5000000000000003E-2</v>
      </c>
    </row>
    <row r="28" spans="1:67" x14ac:dyDescent="0.25">
      <c r="A28" s="1" t="s">
        <v>546</v>
      </c>
      <c r="B28" s="1" t="s">
        <v>105</v>
      </c>
      <c r="C28" s="1" t="s">
        <v>7</v>
      </c>
      <c r="D28" s="1" t="s">
        <v>100</v>
      </c>
      <c r="E28" s="1">
        <v>82</v>
      </c>
      <c r="F28" s="1">
        <v>15.56235648</v>
      </c>
      <c r="G28" s="1" t="s">
        <v>21</v>
      </c>
      <c r="H28" s="1" t="s">
        <v>84</v>
      </c>
      <c r="I28" s="2">
        <v>42423.40625</v>
      </c>
      <c r="J28" s="1">
        <v>0.56999999999999995</v>
      </c>
      <c r="K28" s="1">
        <v>5.7</v>
      </c>
      <c r="L28" s="1">
        <v>612.5</v>
      </c>
      <c r="M28" s="1">
        <v>10</v>
      </c>
      <c r="O28" s="1">
        <v>320</v>
      </c>
      <c r="P28" s="1" t="s">
        <v>14</v>
      </c>
      <c r="Q28" s="1">
        <v>5.2</v>
      </c>
      <c r="S28" s="1">
        <f t="shared" si="6"/>
        <v>2.8000000000000001E-2</v>
      </c>
      <c r="V28" s="1">
        <v>93000</v>
      </c>
      <c r="W28" s="1">
        <v>6100</v>
      </c>
      <c r="X28" s="1">
        <v>3600</v>
      </c>
      <c r="Y28" s="1">
        <v>1000</v>
      </c>
      <c r="Z28" s="1">
        <v>840</v>
      </c>
      <c r="AA28" s="1">
        <v>1800</v>
      </c>
      <c r="AB28" s="1">
        <v>2200</v>
      </c>
      <c r="AE28" s="1">
        <v>0.39</v>
      </c>
      <c r="AH28" s="1">
        <v>2</v>
      </c>
      <c r="AI28" s="1">
        <v>0.97</v>
      </c>
      <c r="AK28" s="1">
        <v>9.9</v>
      </c>
      <c r="AL28" s="1">
        <v>0.21</v>
      </c>
      <c r="AN28" s="1" t="s">
        <v>69</v>
      </c>
      <c r="AO28" s="1">
        <v>6</v>
      </c>
      <c r="AP28" s="1">
        <v>0.28999999999999998</v>
      </c>
      <c r="AQ28" s="1" t="s">
        <v>59</v>
      </c>
      <c r="AT28" s="1">
        <v>0.25</v>
      </c>
      <c r="AV28" s="1">
        <v>790</v>
      </c>
      <c r="BA28" s="8">
        <f t="shared" si="4"/>
        <v>911.76749999999993</v>
      </c>
      <c r="BB28" s="8">
        <f t="shared" si="7"/>
        <v>537.94282499999997</v>
      </c>
      <c r="BO28" s="1">
        <v>2.8000000000000001E-2</v>
      </c>
    </row>
    <row r="29" spans="1:67" x14ac:dyDescent="0.25">
      <c r="A29" s="1" t="s">
        <v>545</v>
      </c>
      <c r="B29" s="1" t="s">
        <v>103</v>
      </c>
      <c r="C29" s="1" t="s">
        <v>7</v>
      </c>
      <c r="D29" s="1" t="s">
        <v>100</v>
      </c>
      <c r="E29" s="1">
        <v>82</v>
      </c>
      <c r="F29" s="1">
        <v>15.56235648</v>
      </c>
      <c r="G29" s="1" t="s">
        <v>21</v>
      </c>
      <c r="H29" s="1" t="s">
        <v>84</v>
      </c>
      <c r="I29" s="2">
        <v>42339.447916666664</v>
      </c>
      <c r="J29" s="1">
        <v>-0.01</v>
      </c>
      <c r="K29" s="1">
        <v>6.6</v>
      </c>
      <c r="L29" s="1">
        <v>554</v>
      </c>
      <c r="M29" s="1">
        <v>10.7</v>
      </c>
      <c r="O29" s="1">
        <v>350</v>
      </c>
      <c r="P29" s="1">
        <v>6.8</v>
      </c>
      <c r="Q29" s="1">
        <v>3.2</v>
      </c>
      <c r="S29" s="1">
        <f t="shared" si="6"/>
        <v>4.2000000000000003E-2</v>
      </c>
      <c r="V29" s="1">
        <v>100000</v>
      </c>
      <c r="W29" s="1">
        <v>6700</v>
      </c>
      <c r="X29" s="1">
        <v>3900</v>
      </c>
      <c r="Y29" s="1">
        <v>1100</v>
      </c>
      <c r="Z29" s="1">
        <v>260</v>
      </c>
      <c r="AA29" s="1">
        <v>3600</v>
      </c>
      <c r="AB29" s="1">
        <v>2300</v>
      </c>
      <c r="AE29" s="1">
        <v>0.65</v>
      </c>
      <c r="AH29" s="1">
        <v>2.2000000000000002</v>
      </c>
      <c r="AI29" s="1" t="s">
        <v>104</v>
      </c>
      <c r="AK29" s="1">
        <v>19</v>
      </c>
      <c r="AL29" s="1" t="s">
        <v>96</v>
      </c>
      <c r="AN29" s="1" t="s">
        <v>64</v>
      </c>
      <c r="AO29" s="1">
        <v>4</v>
      </c>
      <c r="AP29" s="1">
        <v>0.27</v>
      </c>
      <c r="AQ29" s="1" t="s">
        <v>31</v>
      </c>
      <c r="AT29" s="1">
        <v>0.16</v>
      </c>
      <c r="AV29" s="1">
        <v>940</v>
      </c>
      <c r="AX29">
        <f t="shared" ref="AX29:AX32" si="8">SUM(V29:AV29)+((O29+Q29+R29+S29+T29+(P29*61/100))*1000)</f>
        <v>476216.28</v>
      </c>
      <c r="AY29">
        <f t="shared" si="0"/>
        <v>476.21628000000004</v>
      </c>
      <c r="BA29" s="8">
        <f t="shared" si="4"/>
        <v>831.11080000000004</v>
      </c>
      <c r="BB29" s="8">
        <f t="shared" si="7"/>
        <v>490.35537199999999</v>
      </c>
      <c r="BO29" s="1">
        <v>4.2000000000000003E-2</v>
      </c>
    </row>
    <row r="30" spans="1:67" x14ac:dyDescent="0.25">
      <c r="A30" s="1" t="s">
        <v>549</v>
      </c>
      <c r="B30" s="1" t="s">
        <v>112</v>
      </c>
      <c r="C30" s="1" t="s">
        <v>10</v>
      </c>
      <c r="D30" s="1" t="s">
        <v>11</v>
      </c>
      <c r="E30" s="1" t="s">
        <v>110</v>
      </c>
      <c r="F30" s="1">
        <v>16.350935040000003</v>
      </c>
      <c r="G30" s="1" t="s">
        <v>21</v>
      </c>
      <c r="H30" s="1" t="s">
        <v>84</v>
      </c>
      <c r="I30" s="2">
        <v>42232.513888888891</v>
      </c>
      <c r="K30" s="1">
        <v>6.9</v>
      </c>
      <c r="O30" s="1">
        <v>160</v>
      </c>
      <c r="P30" s="1">
        <v>7.4</v>
      </c>
      <c r="Q30" s="1">
        <v>0.75</v>
      </c>
      <c r="T30" s="1">
        <v>0.52</v>
      </c>
      <c r="V30" s="1">
        <v>66000</v>
      </c>
      <c r="W30" s="1">
        <v>4600</v>
      </c>
      <c r="X30" s="1">
        <v>2500</v>
      </c>
      <c r="Y30" s="1">
        <v>780</v>
      </c>
      <c r="Z30" s="1">
        <v>35</v>
      </c>
      <c r="AA30" s="1">
        <v>750</v>
      </c>
      <c r="AB30" s="1">
        <v>1200</v>
      </c>
      <c r="AD30" s="1" t="s">
        <v>41</v>
      </c>
      <c r="AE30" s="1">
        <v>0.5</v>
      </c>
      <c r="AF30" s="1">
        <v>25</v>
      </c>
      <c r="AG30" s="1" t="s">
        <v>59</v>
      </c>
      <c r="AH30" s="1">
        <v>1.8</v>
      </c>
      <c r="AI30" s="1" t="s">
        <v>46</v>
      </c>
      <c r="AJ30" s="1">
        <v>5.9</v>
      </c>
      <c r="AK30" s="1">
        <v>18</v>
      </c>
      <c r="AL30" s="1" t="s">
        <v>95</v>
      </c>
      <c r="AM30" s="1" t="s">
        <v>15</v>
      </c>
      <c r="AN30" s="1">
        <v>0.67</v>
      </c>
      <c r="AO30" s="1">
        <v>4.8</v>
      </c>
      <c r="AP30" s="1" t="s">
        <v>56</v>
      </c>
      <c r="AQ30" s="1" t="s">
        <v>17</v>
      </c>
      <c r="AS30" s="1" t="s">
        <v>17</v>
      </c>
      <c r="AU30" s="1">
        <v>0.4</v>
      </c>
      <c r="AV30" s="1">
        <v>580</v>
      </c>
      <c r="AX30">
        <f t="shared" si="8"/>
        <v>242286.07</v>
      </c>
      <c r="AY30">
        <f t="shared" si="0"/>
        <v>242.28607</v>
      </c>
      <c r="BA30" s="8"/>
      <c r="BB30" s="8"/>
    </row>
    <row r="31" spans="1:67" x14ac:dyDescent="0.25">
      <c r="A31" s="1" t="s">
        <v>401</v>
      </c>
      <c r="B31" s="1" t="s">
        <v>113</v>
      </c>
      <c r="C31" s="1" t="s">
        <v>10</v>
      </c>
      <c r="D31" s="1" t="s">
        <v>11</v>
      </c>
      <c r="E31" s="1" t="s">
        <v>110</v>
      </c>
      <c r="F31" s="1">
        <v>16.350935040000003</v>
      </c>
      <c r="G31" s="1" t="s">
        <v>21</v>
      </c>
      <c r="H31" s="1" t="s">
        <v>84</v>
      </c>
      <c r="I31" s="2">
        <v>42233.520833333336</v>
      </c>
      <c r="K31" s="1">
        <v>6.8699999999999992</v>
      </c>
      <c r="O31" s="1">
        <v>170</v>
      </c>
      <c r="P31" s="1">
        <v>7.4</v>
      </c>
      <c r="Q31" s="1">
        <v>0.76500000000000001</v>
      </c>
      <c r="T31" s="1">
        <v>0.505</v>
      </c>
      <c r="V31" s="1">
        <v>64500</v>
      </c>
      <c r="W31" s="1">
        <v>4450</v>
      </c>
      <c r="X31" s="1">
        <v>2550</v>
      </c>
      <c r="Y31" s="1">
        <v>755</v>
      </c>
      <c r="Z31" s="1">
        <v>46</v>
      </c>
      <c r="AA31" s="1">
        <v>815</v>
      </c>
      <c r="AB31" s="1">
        <v>1200</v>
      </c>
      <c r="AD31" s="1">
        <v>0.4</v>
      </c>
      <c r="AE31" s="1">
        <v>0.73</v>
      </c>
      <c r="AF31" s="1">
        <v>24</v>
      </c>
      <c r="AG31" s="1">
        <v>0.15</v>
      </c>
      <c r="AH31" s="1">
        <v>1.85</v>
      </c>
      <c r="AI31" s="1">
        <v>1</v>
      </c>
      <c r="AJ31" s="1">
        <v>5.6</v>
      </c>
      <c r="AK31" s="1">
        <v>20</v>
      </c>
      <c r="AL31" s="1">
        <v>7.2999999999999995E-2</v>
      </c>
      <c r="AM31" s="1">
        <v>0.08</v>
      </c>
      <c r="AN31" s="1">
        <v>0.625</v>
      </c>
      <c r="AO31" s="1">
        <v>4.5999999999999996</v>
      </c>
      <c r="AP31" s="1">
        <v>0.6</v>
      </c>
      <c r="AQ31" s="1">
        <v>0.1</v>
      </c>
      <c r="AS31" s="1">
        <v>0.1</v>
      </c>
      <c r="AU31" s="1">
        <v>0.32499999999999996</v>
      </c>
      <c r="AV31" s="1">
        <v>605</v>
      </c>
      <c r="AX31">
        <f t="shared" si="8"/>
        <v>250765.23300000001</v>
      </c>
      <c r="AY31">
        <f t="shared" si="0"/>
        <v>250.76523299999999</v>
      </c>
      <c r="BA31" s="8"/>
      <c r="BB31" s="8"/>
    </row>
    <row r="32" spans="1:67" x14ac:dyDescent="0.25">
      <c r="A32" s="1" t="s">
        <v>552</v>
      </c>
      <c r="B32" s="1" t="s">
        <v>122</v>
      </c>
      <c r="C32" s="1" t="s">
        <v>7</v>
      </c>
      <c r="D32" s="1" t="s">
        <v>118</v>
      </c>
      <c r="E32" s="1">
        <v>81</v>
      </c>
      <c r="F32" s="1">
        <v>63.504714240000006</v>
      </c>
      <c r="G32" s="1" t="s">
        <v>21</v>
      </c>
      <c r="H32" s="1" t="s">
        <v>115</v>
      </c>
      <c r="I32" s="2">
        <v>42479.354166666664</v>
      </c>
      <c r="J32" s="1">
        <v>1.94</v>
      </c>
      <c r="K32" s="1">
        <v>7.9</v>
      </c>
      <c r="L32" s="1">
        <v>273.3</v>
      </c>
      <c r="M32" s="1">
        <v>11.5</v>
      </c>
      <c r="O32" s="1">
        <v>82</v>
      </c>
      <c r="P32" s="1">
        <v>46</v>
      </c>
      <c r="S32" s="1">
        <f>BN32+BO32</f>
        <v>1.2E-2</v>
      </c>
      <c r="V32" s="1">
        <v>36000</v>
      </c>
      <c r="W32" s="1">
        <v>4800</v>
      </c>
      <c r="X32" s="1">
        <v>2400</v>
      </c>
      <c r="Y32" s="1">
        <v>680</v>
      </c>
      <c r="Z32" s="1" t="s">
        <v>120</v>
      </c>
      <c r="AA32" s="1">
        <v>32</v>
      </c>
      <c r="AB32" s="1">
        <v>360</v>
      </c>
      <c r="AE32" s="1">
        <v>0.16</v>
      </c>
      <c r="AH32" s="1">
        <v>0.3</v>
      </c>
      <c r="AI32" s="1" t="s">
        <v>64</v>
      </c>
      <c r="AK32" s="1" t="s">
        <v>121</v>
      </c>
      <c r="AL32" s="1">
        <v>0.16</v>
      </c>
      <c r="AN32" s="1" t="s">
        <v>72</v>
      </c>
      <c r="AO32" s="1" t="s">
        <v>64</v>
      </c>
      <c r="AP32" s="1" t="s">
        <v>52</v>
      </c>
      <c r="AQ32" s="1" t="s">
        <v>75</v>
      </c>
      <c r="AT32" s="1">
        <v>0.41</v>
      </c>
      <c r="AV32" s="1">
        <v>68</v>
      </c>
      <c r="AX32">
        <f t="shared" si="8"/>
        <v>154413.03000000003</v>
      </c>
      <c r="AY32">
        <f t="shared" si="0"/>
        <v>154.41303000000002</v>
      </c>
      <c r="BA32" s="8">
        <f t="shared" si="4"/>
        <v>399.34596000000005</v>
      </c>
      <c r="BB32" s="8">
        <f>BA32*BB$4</f>
        <v>235.61411640000003</v>
      </c>
      <c r="BO32" s="1">
        <v>1.2E-2</v>
      </c>
    </row>
    <row r="33" spans="1:67" x14ac:dyDescent="0.25">
      <c r="A33" s="1" t="s">
        <v>550</v>
      </c>
      <c r="B33" s="1" t="s">
        <v>117</v>
      </c>
      <c r="C33" s="1" t="s">
        <v>7</v>
      </c>
      <c r="D33" s="1" t="s">
        <v>116</v>
      </c>
      <c r="E33" s="1">
        <v>81</v>
      </c>
      <c r="F33" s="1">
        <v>63.504714240000006</v>
      </c>
      <c r="G33" s="1" t="s">
        <v>21</v>
      </c>
      <c r="H33" s="1" t="s">
        <v>115</v>
      </c>
      <c r="I33" s="2">
        <v>42228.611111111109</v>
      </c>
      <c r="J33" s="1">
        <v>15.63</v>
      </c>
      <c r="K33" s="1">
        <v>8.02</v>
      </c>
      <c r="L33" s="1">
        <v>258.5</v>
      </c>
      <c r="M33" s="1">
        <v>8.2899999999999991</v>
      </c>
      <c r="O33" s="1">
        <v>92</v>
      </c>
      <c r="S33" s="1">
        <f>BN33+BO33</f>
        <v>2.1999999999999999E-2</v>
      </c>
      <c r="Z33" s="1">
        <v>48</v>
      </c>
      <c r="AB33" s="1">
        <v>430</v>
      </c>
      <c r="AE33" s="1">
        <v>0.16</v>
      </c>
      <c r="AG33" s="1" t="s">
        <v>17</v>
      </c>
      <c r="AH33" s="1">
        <v>0.48</v>
      </c>
      <c r="AJ33" s="1">
        <v>2.2000000000000002</v>
      </c>
      <c r="AK33" s="1" t="s">
        <v>90</v>
      </c>
      <c r="AL33" s="1">
        <v>0.12</v>
      </c>
      <c r="AO33" s="1" t="s">
        <v>9</v>
      </c>
      <c r="AP33" s="1">
        <v>0.14000000000000001</v>
      </c>
      <c r="AT33" s="1">
        <v>0.32</v>
      </c>
      <c r="AV33" s="1">
        <v>90</v>
      </c>
      <c r="BA33" s="8">
        <f t="shared" si="4"/>
        <v>306.94290000000001</v>
      </c>
      <c r="BB33" s="8">
        <f>BA33*BB$4</f>
        <v>181.09631099999999</v>
      </c>
      <c r="BN33" s="1">
        <v>2.1999999999999999E-2</v>
      </c>
    </row>
    <row r="34" spans="1:67" x14ac:dyDescent="0.25">
      <c r="A34" s="1" t="s">
        <v>551</v>
      </c>
      <c r="B34" s="1" t="s">
        <v>119</v>
      </c>
      <c r="C34" s="1" t="s">
        <v>7</v>
      </c>
      <c r="D34" s="1" t="s">
        <v>118</v>
      </c>
      <c r="E34" s="1">
        <v>81</v>
      </c>
      <c r="F34" s="1">
        <v>63.504714240000006</v>
      </c>
      <c r="G34" s="1" t="s">
        <v>21</v>
      </c>
      <c r="H34" s="1" t="s">
        <v>115</v>
      </c>
      <c r="I34" s="2">
        <v>42465.375</v>
      </c>
      <c r="J34" s="1">
        <v>4.5</v>
      </c>
      <c r="K34" s="1">
        <v>7.8</v>
      </c>
      <c r="L34" s="1">
        <v>306.60000000000002</v>
      </c>
      <c r="M34" s="1">
        <v>10.3</v>
      </c>
      <c r="O34" s="1">
        <v>100</v>
      </c>
      <c r="P34" s="1">
        <v>46</v>
      </c>
      <c r="S34" s="1">
        <f>BN34+BO34</f>
        <v>2.3E-2</v>
      </c>
      <c r="V34" s="1">
        <v>45000</v>
      </c>
      <c r="W34" s="1">
        <v>5700</v>
      </c>
      <c r="X34" s="1">
        <v>2900</v>
      </c>
      <c r="Y34" s="1">
        <v>830</v>
      </c>
      <c r="Z34" s="1" t="s">
        <v>120</v>
      </c>
      <c r="AA34" s="1">
        <v>13</v>
      </c>
      <c r="AB34" s="1">
        <v>510</v>
      </c>
      <c r="AE34" s="1">
        <v>0.21</v>
      </c>
      <c r="AH34" s="1">
        <v>0.35</v>
      </c>
      <c r="AI34" s="1" t="s">
        <v>64</v>
      </c>
      <c r="AK34" s="1" t="s">
        <v>121</v>
      </c>
      <c r="AL34" s="1">
        <v>0.11</v>
      </c>
      <c r="AN34" s="1">
        <v>2.1</v>
      </c>
      <c r="AO34" s="1" t="s">
        <v>64</v>
      </c>
      <c r="AP34" s="1" t="s">
        <v>52</v>
      </c>
      <c r="AQ34" s="1" t="s">
        <v>75</v>
      </c>
      <c r="AT34" s="1">
        <v>0.43</v>
      </c>
      <c r="AV34" s="1">
        <v>79</v>
      </c>
      <c r="AX34">
        <f t="shared" ref="AX34:AX36" si="9">SUM(V34:AV34)+((O34+Q34+R34+S34+T34+(P34*61/100))*1000)</f>
        <v>183118.2</v>
      </c>
      <c r="AY34">
        <f t="shared" si="0"/>
        <v>183.1182</v>
      </c>
      <c r="BA34" s="8">
        <f t="shared" si="4"/>
        <v>432.3060000000001</v>
      </c>
      <c r="BB34" s="8">
        <f>BA34*BB$4</f>
        <v>255.06054000000003</v>
      </c>
      <c r="BO34" s="1">
        <v>2.3E-2</v>
      </c>
    </row>
    <row r="35" spans="1:67" x14ac:dyDescent="0.25">
      <c r="A35" s="1" t="s">
        <v>553</v>
      </c>
      <c r="B35" s="1" t="s">
        <v>125</v>
      </c>
      <c r="C35" s="1" t="s">
        <v>10</v>
      </c>
      <c r="D35" s="1" t="s">
        <v>11</v>
      </c>
      <c r="E35" s="1" t="s">
        <v>124</v>
      </c>
      <c r="F35" s="1">
        <v>64.019704320000002</v>
      </c>
      <c r="G35" s="1" t="s">
        <v>21</v>
      </c>
      <c r="H35" s="1" t="s">
        <v>115</v>
      </c>
      <c r="I35" s="2">
        <v>42232.465277777781</v>
      </c>
      <c r="K35" s="1">
        <v>7.72</v>
      </c>
      <c r="O35" s="1">
        <v>90</v>
      </c>
      <c r="P35" s="1">
        <v>32</v>
      </c>
      <c r="Q35" s="1">
        <v>0.96</v>
      </c>
      <c r="T35" s="1">
        <v>0.36</v>
      </c>
      <c r="V35" s="1">
        <v>45000</v>
      </c>
      <c r="W35" s="1">
        <v>4800</v>
      </c>
      <c r="X35" s="1">
        <v>2200</v>
      </c>
      <c r="Y35" s="1">
        <v>830</v>
      </c>
      <c r="Z35" s="1">
        <v>49</v>
      </c>
      <c r="AA35" s="1" t="s">
        <v>93</v>
      </c>
      <c r="AB35" s="1">
        <v>440</v>
      </c>
      <c r="AD35" s="1" t="s">
        <v>41</v>
      </c>
      <c r="AE35" s="1">
        <v>0.74</v>
      </c>
      <c r="AF35" s="1">
        <v>34</v>
      </c>
      <c r="AG35" s="1" t="s">
        <v>59</v>
      </c>
      <c r="AH35" s="1">
        <v>0.57999999999999996</v>
      </c>
      <c r="AI35" s="1" t="s">
        <v>46</v>
      </c>
      <c r="AJ35" s="1">
        <v>2.2000000000000002</v>
      </c>
      <c r="AK35" s="1">
        <v>3.3</v>
      </c>
      <c r="AL35" s="1" t="s">
        <v>95</v>
      </c>
      <c r="AM35" s="1" t="s">
        <v>15</v>
      </c>
      <c r="AN35" s="1">
        <v>0.65</v>
      </c>
      <c r="AO35" s="1">
        <v>2.2999999999999998</v>
      </c>
      <c r="AP35" s="1" t="s">
        <v>56</v>
      </c>
      <c r="AQ35" s="1" t="s">
        <v>17</v>
      </c>
      <c r="AS35" s="1" t="s">
        <v>17</v>
      </c>
      <c r="AU35" s="1">
        <v>0.47</v>
      </c>
      <c r="AV35" s="1">
        <v>130</v>
      </c>
      <c r="AX35">
        <f t="shared" si="9"/>
        <v>164333.24</v>
      </c>
      <c r="AY35">
        <f t="shared" si="0"/>
        <v>164.33323999999999</v>
      </c>
      <c r="BA35" s="8"/>
      <c r="BB35" s="8"/>
    </row>
    <row r="36" spans="1:67" x14ac:dyDescent="0.25">
      <c r="A36" s="1" t="s">
        <v>554</v>
      </c>
      <c r="B36" s="1" t="s">
        <v>126</v>
      </c>
      <c r="C36" s="1" t="s">
        <v>10</v>
      </c>
      <c r="D36" s="1" t="s">
        <v>11</v>
      </c>
      <c r="E36" s="1" t="s">
        <v>124</v>
      </c>
      <c r="F36" s="1">
        <v>64.019704320000002</v>
      </c>
      <c r="G36" s="1" t="s">
        <v>21</v>
      </c>
      <c r="H36" s="1" t="s">
        <v>115</v>
      </c>
      <c r="I36" s="2">
        <v>42233.413194444445</v>
      </c>
      <c r="K36" s="1">
        <v>7.74</v>
      </c>
      <c r="O36" s="1">
        <v>96</v>
      </c>
      <c r="P36" s="1">
        <v>32</v>
      </c>
      <c r="Q36" s="1">
        <v>17</v>
      </c>
      <c r="T36" s="1">
        <v>0.36</v>
      </c>
      <c r="V36" s="1">
        <v>45000</v>
      </c>
      <c r="W36" s="1">
        <v>4800</v>
      </c>
      <c r="X36" s="1">
        <v>2200</v>
      </c>
      <c r="Y36" s="1">
        <v>830</v>
      </c>
      <c r="Z36" s="1">
        <v>45</v>
      </c>
      <c r="AA36" s="1" t="s">
        <v>93</v>
      </c>
      <c r="AB36" s="1">
        <v>460</v>
      </c>
      <c r="AD36" s="1" t="s">
        <v>41</v>
      </c>
      <c r="AE36" s="1">
        <v>0.94</v>
      </c>
      <c r="AF36" s="1">
        <v>34</v>
      </c>
      <c r="AG36" s="1" t="s">
        <v>59</v>
      </c>
      <c r="AH36" s="1">
        <v>0.62</v>
      </c>
      <c r="AI36" s="1" t="s">
        <v>46</v>
      </c>
      <c r="AJ36" s="1">
        <v>2.8</v>
      </c>
      <c r="AK36" s="1">
        <v>2.8</v>
      </c>
      <c r="AL36" s="1" t="s">
        <v>95</v>
      </c>
      <c r="AM36" s="1" t="s">
        <v>15</v>
      </c>
      <c r="AN36" s="1">
        <v>0.6</v>
      </c>
      <c r="AO36" s="1">
        <v>2.5</v>
      </c>
      <c r="AP36" s="1" t="s">
        <v>56</v>
      </c>
      <c r="AQ36" s="1" t="s">
        <v>17</v>
      </c>
      <c r="AS36" s="1" t="s">
        <v>17</v>
      </c>
      <c r="AU36" s="1">
        <v>0.37</v>
      </c>
      <c r="AV36" s="1">
        <v>150</v>
      </c>
      <c r="AX36">
        <f t="shared" si="9"/>
        <v>186409.63</v>
      </c>
      <c r="AY36">
        <f t="shared" si="0"/>
        <v>186.40962999999999</v>
      </c>
      <c r="BA36" s="8"/>
      <c r="BB36" s="8"/>
    </row>
    <row r="37" spans="1:67" x14ac:dyDescent="0.25">
      <c r="A37" s="1" t="s">
        <v>555</v>
      </c>
      <c r="B37" s="1" t="s">
        <v>130</v>
      </c>
      <c r="C37" s="1" t="s">
        <v>7</v>
      </c>
      <c r="D37" s="1" t="s">
        <v>129</v>
      </c>
      <c r="E37" s="1">
        <v>9438</v>
      </c>
      <c r="F37" s="1">
        <v>65.194525440000007</v>
      </c>
      <c r="G37" s="1" t="s">
        <v>21</v>
      </c>
      <c r="H37" s="1" t="s">
        <v>115</v>
      </c>
      <c r="I37" s="2">
        <v>42228.499305555553</v>
      </c>
      <c r="J37" s="1">
        <v>14.82</v>
      </c>
      <c r="K37" s="1">
        <v>7.37</v>
      </c>
      <c r="L37" s="1">
        <v>267.7</v>
      </c>
      <c r="M37" s="1">
        <v>8.2899999999999991</v>
      </c>
      <c r="O37" s="1">
        <v>90</v>
      </c>
      <c r="S37" s="1">
        <f>BN37+BO37</f>
        <v>2.4E-2</v>
      </c>
      <c r="Z37" s="1">
        <v>68</v>
      </c>
      <c r="AB37" s="1">
        <v>420</v>
      </c>
      <c r="AE37" s="1">
        <v>0.24</v>
      </c>
      <c r="AG37" s="1" t="s">
        <v>17</v>
      </c>
      <c r="AH37" s="1">
        <v>0.51</v>
      </c>
      <c r="AJ37" s="1">
        <v>1.6</v>
      </c>
      <c r="AK37" s="1" t="s">
        <v>90</v>
      </c>
      <c r="AL37" s="1" t="s">
        <v>33</v>
      </c>
      <c r="AO37" s="1" t="s">
        <v>9</v>
      </c>
      <c r="AP37" s="1">
        <v>0.2</v>
      </c>
      <c r="AT37" s="1">
        <v>0.35</v>
      </c>
      <c r="AV37" s="1">
        <v>110</v>
      </c>
      <c r="BA37" s="8">
        <f t="shared" si="4"/>
        <v>322.20371999999998</v>
      </c>
      <c r="BB37" s="8">
        <f>BA37*BB$4</f>
        <v>190.10019479999997</v>
      </c>
      <c r="BN37" s="1">
        <v>2.4E-2</v>
      </c>
    </row>
    <row r="38" spans="1:67" x14ac:dyDescent="0.25">
      <c r="A38" s="1" t="s">
        <v>558</v>
      </c>
      <c r="B38" s="1" t="s">
        <v>138</v>
      </c>
      <c r="C38" s="1" t="s">
        <v>7</v>
      </c>
      <c r="D38" s="1" t="s">
        <v>137</v>
      </c>
      <c r="E38" s="1" t="s">
        <v>139</v>
      </c>
      <c r="F38" s="1">
        <v>65.291086079999999</v>
      </c>
      <c r="G38" s="1" t="s">
        <v>127</v>
      </c>
      <c r="H38" s="1" t="s">
        <v>115</v>
      </c>
      <c r="I38" s="2">
        <v>42228.520138888889</v>
      </c>
      <c r="J38" s="1">
        <v>15.41</v>
      </c>
      <c r="K38" s="1">
        <v>7.66</v>
      </c>
      <c r="L38" s="1">
        <v>289.2</v>
      </c>
      <c r="M38" s="1">
        <v>8.4</v>
      </c>
      <c r="O38" s="1">
        <v>92</v>
      </c>
      <c r="S38" s="1">
        <f>BN38+BO38</f>
        <v>3.5999999999999997E-2</v>
      </c>
      <c r="Z38" s="1">
        <v>26</v>
      </c>
      <c r="AB38" s="1">
        <v>430</v>
      </c>
      <c r="AE38" s="1">
        <v>0.3</v>
      </c>
      <c r="AG38" s="1" t="s">
        <v>17</v>
      </c>
      <c r="AH38" s="1">
        <v>0.24</v>
      </c>
      <c r="AJ38" s="1">
        <v>1.1000000000000001</v>
      </c>
      <c r="AK38" s="1" t="s">
        <v>90</v>
      </c>
      <c r="AL38" s="1">
        <v>0.16</v>
      </c>
      <c r="AO38" s="1" t="s">
        <v>9</v>
      </c>
      <c r="AP38" s="1">
        <v>0.17</v>
      </c>
      <c r="AT38" s="1" t="s">
        <v>35</v>
      </c>
      <c r="AV38" s="1">
        <v>36</v>
      </c>
      <c r="BA38" s="8">
        <f t="shared" si="4"/>
        <v>344.66855999999996</v>
      </c>
      <c r="BB38" s="8">
        <f>BA38*BB$4</f>
        <v>203.35445039999996</v>
      </c>
      <c r="BN38" s="1">
        <v>3.5999999999999997E-2</v>
      </c>
    </row>
    <row r="39" spans="1:67" x14ac:dyDescent="0.25">
      <c r="A39" s="1" t="s">
        <v>556</v>
      </c>
      <c r="B39" s="1" t="s">
        <v>132</v>
      </c>
      <c r="C39" s="1" t="s">
        <v>7</v>
      </c>
      <c r="D39" s="1" t="s">
        <v>131</v>
      </c>
      <c r="E39" s="1" t="s">
        <v>133</v>
      </c>
      <c r="F39" s="1">
        <v>65.291086079999999</v>
      </c>
      <c r="G39" s="1" t="s">
        <v>127</v>
      </c>
      <c r="H39" s="1" t="s">
        <v>115</v>
      </c>
      <c r="I39" s="2">
        <v>42228.504166666666</v>
      </c>
      <c r="J39" s="1">
        <v>16.149999999999999</v>
      </c>
      <c r="K39" s="1">
        <v>7.42</v>
      </c>
      <c r="L39" s="1">
        <v>380.8</v>
      </c>
      <c r="M39" s="1">
        <v>8.5299999999999994</v>
      </c>
      <c r="O39" s="1">
        <v>98</v>
      </c>
      <c r="S39" s="1">
        <f>BN39+BO39</f>
        <v>2.5999999999999999E-2</v>
      </c>
      <c r="Z39" s="1">
        <v>48</v>
      </c>
      <c r="AB39" s="1">
        <v>420</v>
      </c>
      <c r="AE39" s="1">
        <v>2.2999999999999998</v>
      </c>
      <c r="AG39" s="1" t="s">
        <v>17</v>
      </c>
      <c r="AH39" s="1">
        <v>0.39</v>
      </c>
      <c r="AJ39" s="1">
        <v>1.7</v>
      </c>
      <c r="AK39" s="1" t="s">
        <v>90</v>
      </c>
      <c r="AL39" s="1">
        <v>0.22</v>
      </c>
      <c r="AO39" s="1" t="s">
        <v>9</v>
      </c>
      <c r="AP39" s="1">
        <v>0.14000000000000001</v>
      </c>
      <c r="AT39" s="1">
        <v>0.34</v>
      </c>
      <c r="AV39" s="1">
        <v>110</v>
      </c>
      <c r="BA39" s="8">
        <f t="shared" si="4"/>
        <v>448.20160000000004</v>
      </c>
      <c r="BB39" s="8">
        <f>BA39*BB$4</f>
        <v>264.43894399999999</v>
      </c>
      <c r="BN39" s="1">
        <v>2.5999999999999999E-2</v>
      </c>
    </row>
    <row r="40" spans="1:67" x14ac:dyDescent="0.25">
      <c r="A40" s="1" t="s">
        <v>557</v>
      </c>
      <c r="B40" s="1" t="s">
        <v>135</v>
      </c>
      <c r="C40" s="1" t="s">
        <v>7</v>
      </c>
      <c r="D40" s="1" t="s">
        <v>134</v>
      </c>
      <c r="E40" s="1" t="s">
        <v>136</v>
      </c>
      <c r="F40" s="1">
        <v>65.291086079999999</v>
      </c>
      <c r="G40" s="1" t="s">
        <v>127</v>
      </c>
      <c r="H40" s="1" t="s">
        <v>115</v>
      </c>
      <c r="I40" s="2">
        <v>42228.509027777778</v>
      </c>
      <c r="J40" s="1">
        <v>16.489999999999998</v>
      </c>
      <c r="K40" s="1">
        <v>7.56</v>
      </c>
      <c r="L40" s="1">
        <v>383.1</v>
      </c>
      <c r="M40" s="1">
        <v>8.5</v>
      </c>
      <c r="O40" s="1">
        <v>98</v>
      </c>
      <c r="S40" s="1">
        <f>BN40+BO40</f>
        <v>0.04</v>
      </c>
      <c r="Z40" s="1">
        <v>22</v>
      </c>
      <c r="AB40" s="1">
        <v>370</v>
      </c>
      <c r="AE40" s="1">
        <v>0.47</v>
      </c>
      <c r="AG40" s="1" t="s">
        <v>17</v>
      </c>
      <c r="AH40" s="1">
        <v>0.24</v>
      </c>
      <c r="AJ40" s="1">
        <v>1.1000000000000001</v>
      </c>
      <c r="AK40" s="1" t="s">
        <v>90</v>
      </c>
      <c r="AL40" s="1">
        <v>0.3</v>
      </c>
      <c r="AO40" s="1" t="s">
        <v>9</v>
      </c>
      <c r="AP40" s="1">
        <v>0.18</v>
      </c>
      <c r="AT40" s="1" t="s">
        <v>35</v>
      </c>
      <c r="AV40" s="1">
        <v>47</v>
      </c>
      <c r="BA40" s="8">
        <f t="shared" si="4"/>
        <v>448.30362000000008</v>
      </c>
      <c r="BB40" s="8">
        <f>BA40*BB$4</f>
        <v>264.49913580000003</v>
      </c>
      <c r="BN40" s="1">
        <v>0.04</v>
      </c>
    </row>
    <row r="41" spans="1:67" x14ac:dyDescent="0.25">
      <c r="A41" s="1" t="s">
        <v>559</v>
      </c>
      <c r="B41" s="1" t="s">
        <v>141</v>
      </c>
      <c r="C41" s="1" t="s">
        <v>7</v>
      </c>
      <c r="D41" s="1" t="s">
        <v>140</v>
      </c>
      <c r="E41" s="1" t="s">
        <v>142</v>
      </c>
      <c r="F41" s="1">
        <v>65.307179520000005</v>
      </c>
      <c r="G41" s="1" t="s">
        <v>127</v>
      </c>
      <c r="H41" s="1" t="s">
        <v>115</v>
      </c>
      <c r="I41" s="2">
        <v>42228.638888888891</v>
      </c>
      <c r="J41" s="1">
        <v>17.29</v>
      </c>
      <c r="K41" s="1">
        <v>7.95</v>
      </c>
      <c r="L41" s="1">
        <v>349.8</v>
      </c>
      <c r="M41" s="1">
        <v>8.14</v>
      </c>
      <c r="O41" s="1">
        <v>100</v>
      </c>
      <c r="S41" s="1">
        <f>BN41+BO41</f>
        <v>1.7999999999999999E-2</v>
      </c>
      <c r="Z41" s="1">
        <v>58</v>
      </c>
      <c r="AB41" s="1">
        <v>440</v>
      </c>
      <c r="AE41" s="1">
        <v>1.9</v>
      </c>
      <c r="AG41" s="1" t="s">
        <v>17</v>
      </c>
      <c r="AH41" s="1">
        <v>0.43</v>
      </c>
      <c r="AJ41" s="1">
        <v>1.9</v>
      </c>
      <c r="AK41" s="1" t="s">
        <v>90</v>
      </c>
      <c r="AL41" s="1">
        <v>0.22</v>
      </c>
      <c r="AO41" s="1" t="s">
        <v>9</v>
      </c>
      <c r="AP41" s="1">
        <v>0.15</v>
      </c>
      <c r="AT41" s="1">
        <v>0.33</v>
      </c>
      <c r="AV41" s="1">
        <v>120</v>
      </c>
      <c r="BA41" s="8">
        <f t="shared" si="4"/>
        <v>403.73916000000003</v>
      </c>
      <c r="BB41" s="8">
        <f>BA41*BB$4</f>
        <v>238.20610440000002</v>
      </c>
      <c r="BN41" s="1">
        <v>1.7999999999999999E-2</v>
      </c>
    </row>
    <row r="42" spans="1:67" x14ac:dyDescent="0.25">
      <c r="A42" s="1" t="s">
        <v>560</v>
      </c>
      <c r="B42" s="1" t="s">
        <v>143</v>
      </c>
      <c r="C42" s="1" t="s">
        <v>10</v>
      </c>
      <c r="D42" s="1" t="s">
        <v>11</v>
      </c>
      <c r="E42" s="1" t="s">
        <v>144</v>
      </c>
      <c r="F42" s="1">
        <v>65.548581119999994</v>
      </c>
      <c r="G42" s="1" t="s">
        <v>145</v>
      </c>
      <c r="H42" s="1" t="s">
        <v>115</v>
      </c>
      <c r="I42" s="2">
        <v>42232.672222222223</v>
      </c>
      <c r="K42" s="1">
        <v>7.71</v>
      </c>
      <c r="O42" s="1">
        <v>87</v>
      </c>
      <c r="P42" s="1">
        <v>30</v>
      </c>
      <c r="Q42" s="1">
        <v>1.8</v>
      </c>
      <c r="T42" s="1">
        <v>0.38</v>
      </c>
      <c r="V42" s="1">
        <v>43000</v>
      </c>
      <c r="W42" s="1">
        <v>4500</v>
      </c>
      <c r="X42" s="1">
        <v>2700</v>
      </c>
      <c r="Y42" s="1">
        <v>840</v>
      </c>
      <c r="Z42" s="1">
        <v>110</v>
      </c>
      <c r="AA42" s="1" t="s">
        <v>93</v>
      </c>
      <c r="AB42" s="1">
        <v>130</v>
      </c>
      <c r="AD42" s="1" t="s">
        <v>41</v>
      </c>
      <c r="AE42" s="1" t="s">
        <v>58</v>
      </c>
      <c r="AF42" s="1">
        <v>30</v>
      </c>
      <c r="AG42" s="1" t="s">
        <v>59</v>
      </c>
      <c r="AH42" s="1">
        <v>0.22</v>
      </c>
      <c r="AI42" s="1" t="s">
        <v>46</v>
      </c>
      <c r="AJ42" s="1">
        <v>0.61</v>
      </c>
      <c r="AK42" s="1">
        <v>1.6</v>
      </c>
      <c r="AL42" s="1" t="s">
        <v>95</v>
      </c>
      <c r="AM42" s="1" t="s">
        <v>15</v>
      </c>
      <c r="AN42" s="1">
        <v>0.84</v>
      </c>
      <c r="AO42" s="1">
        <v>0.95</v>
      </c>
      <c r="AP42" s="1">
        <v>3.2</v>
      </c>
      <c r="AQ42" s="1" t="s">
        <v>17</v>
      </c>
      <c r="AS42" s="1" t="s">
        <v>17</v>
      </c>
      <c r="AU42" s="1" t="s">
        <v>48</v>
      </c>
      <c r="AV42" s="1">
        <v>11</v>
      </c>
      <c r="AX42">
        <f t="shared" ref="AX42:AX44" si="10">SUM(V42:AV42)+((O42+Q42+R42+S42+T42+(P42*61/100))*1000)</f>
        <v>158808.41999999998</v>
      </c>
      <c r="AY42">
        <f t="shared" si="0"/>
        <v>158.80841999999998</v>
      </c>
      <c r="BA42" s="8"/>
      <c r="BB42" s="8"/>
    </row>
    <row r="43" spans="1:67" x14ac:dyDescent="0.25">
      <c r="A43" s="1" t="s">
        <v>561</v>
      </c>
      <c r="B43" s="1" t="s">
        <v>146</v>
      </c>
      <c r="C43" s="1" t="s">
        <v>10</v>
      </c>
      <c r="D43" s="1" t="s">
        <v>11</v>
      </c>
      <c r="E43" s="1" t="s">
        <v>147</v>
      </c>
      <c r="F43" s="1">
        <v>65.725608960000017</v>
      </c>
      <c r="G43" s="1" t="s">
        <v>145</v>
      </c>
      <c r="H43" s="1" t="s">
        <v>115</v>
      </c>
      <c r="I43" s="2">
        <v>42232.665972222225</v>
      </c>
      <c r="K43" s="1">
        <v>7.63</v>
      </c>
      <c r="O43" s="1">
        <v>85</v>
      </c>
      <c r="P43" s="1">
        <v>28</v>
      </c>
      <c r="Q43" s="1">
        <v>1.7</v>
      </c>
      <c r="T43" s="1">
        <v>0.63</v>
      </c>
      <c r="V43" s="1">
        <v>42000</v>
      </c>
      <c r="W43" s="1">
        <v>4300</v>
      </c>
      <c r="X43" s="1">
        <v>2700</v>
      </c>
      <c r="Y43" s="1">
        <v>820</v>
      </c>
      <c r="Z43" s="1">
        <v>130</v>
      </c>
      <c r="AA43" s="1" t="s">
        <v>93</v>
      </c>
      <c r="AB43" s="1">
        <v>50</v>
      </c>
      <c r="AD43" s="1" t="s">
        <v>41</v>
      </c>
      <c r="AE43" s="1" t="s">
        <v>58</v>
      </c>
      <c r="AF43" s="1">
        <v>34</v>
      </c>
      <c r="AG43" s="1" t="s">
        <v>59</v>
      </c>
      <c r="AH43" s="1">
        <v>0.17</v>
      </c>
      <c r="AI43" s="1" t="s">
        <v>46</v>
      </c>
      <c r="AJ43" s="1">
        <v>0.44</v>
      </c>
      <c r="AK43" s="1">
        <v>1.9</v>
      </c>
      <c r="AL43" s="1" t="s">
        <v>95</v>
      </c>
      <c r="AM43" s="1" t="s">
        <v>15</v>
      </c>
      <c r="AN43" s="1">
        <v>0.79</v>
      </c>
      <c r="AO43" s="1">
        <v>0.77</v>
      </c>
      <c r="AP43" s="1">
        <v>3.1</v>
      </c>
      <c r="AQ43" s="1" t="s">
        <v>17</v>
      </c>
      <c r="AS43" s="1" t="s">
        <v>17</v>
      </c>
      <c r="AU43" s="1" t="s">
        <v>48</v>
      </c>
      <c r="AV43" s="1">
        <v>13</v>
      </c>
      <c r="AX43">
        <f t="shared" si="10"/>
        <v>154464.16999999998</v>
      </c>
      <c r="AY43">
        <f t="shared" si="0"/>
        <v>154.46417</v>
      </c>
      <c r="BA43" s="8"/>
      <c r="BB43" s="8"/>
    </row>
    <row r="44" spans="1:67" x14ac:dyDescent="0.25">
      <c r="A44" s="1" t="s">
        <v>562</v>
      </c>
      <c r="B44" s="1" t="s">
        <v>148</v>
      </c>
      <c r="C44" s="1" t="s">
        <v>10</v>
      </c>
      <c r="D44" s="1" t="s">
        <v>11</v>
      </c>
      <c r="E44" s="1" t="s">
        <v>149</v>
      </c>
      <c r="F44" s="1">
        <v>65.854356480000007</v>
      </c>
      <c r="G44" s="1" t="s">
        <v>145</v>
      </c>
      <c r="H44" s="1" t="s">
        <v>115</v>
      </c>
      <c r="I44" s="2">
        <v>42232.681944444441</v>
      </c>
      <c r="K44" s="1">
        <v>7.67</v>
      </c>
      <c r="O44" s="1">
        <v>76</v>
      </c>
      <c r="P44" s="1">
        <v>28</v>
      </c>
      <c r="Q44" s="1">
        <v>1.6</v>
      </c>
      <c r="T44" s="1">
        <v>0.34</v>
      </c>
      <c r="V44" s="1">
        <v>40000</v>
      </c>
      <c r="W44" s="1">
        <v>4200</v>
      </c>
      <c r="X44" s="1">
        <v>2500</v>
      </c>
      <c r="Y44" s="1">
        <v>840</v>
      </c>
      <c r="Z44" s="1">
        <v>110</v>
      </c>
      <c r="AA44" s="1" t="s">
        <v>93</v>
      </c>
      <c r="AB44" s="1">
        <v>16</v>
      </c>
      <c r="AD44" s="1" t="s">
        <v>41</v>
      </c>
      <c r="AE44" s="1" t="s">
        <v>58</v>
      </c>
      <c r="AF44" s="1">
        <v>27</v>
      </c>
      <c r="AG44" s="1" t="s">
        <v>59</v>
      </c>
      <c r="AH44" s="1">
        <v>0.11</v>
      </c>
      <c r="AI44" s="1" t="s">
        <v>46</v>
      </c>
      <c r="AJ44" s="1">
        <v>0.33</v>
      </c>
      <c r="AK44" s="1">
        <v>1.3</v>
      </c>
      <c r="AL44" s="1" t="s">
        <v>95</v>
      </c>
      <c r="AM44" s="1" t="s">
        <v>15</v>
      </c>
      <c r="AN44" s="1">
        <v>0.71</v>
      </c>
      <c r="AO44" s="1">
        <v>0.87</v>
      </c>
      <c r="AP44" s="1">
        <v>3.3</v>
      </c>
      <c r="AQ44" s="1" t="s">
        <v>17</v>
      </c>
      <c r="AS44" s="1" t="s">
        <v>17</v>
      </c>
      <c r="AU44" s="1" t="s">
        <v>48</v>
      </c>
      <c r="AV44" s="1">
        <v>6.3</v>
      </c>
      <c r="AX44">
        <f t="shared" si="10"/>
        <v>142725.92000000001</v>
      </c>
      <c r="AY44">
        <f t="shared" si="0"/>
        <v>142.72592</v>
      </c>
      <c r="BA44" s="8"/>
      <c r="BB44" s="8"/>
    </row>
    <row r="45" spans="1:67" x14ac:dyDescent="0.25">
      <c r="A45" s="1" t="s">
        <v>563</v>
      </c>
      <c r="B45" s="1" t="s">
        <v>151</v>
      </c>
      <c r="C45" s="1" t="s">
        <v>7</v>
      </c>
      <c r="D45" s="1" t="s">
        <v>150</v>
      </c>
      <c r="E45" s="1" t="s">
        <v>152</v>
      </c>
      <c r="F45" s="1">
        <v>67.125738240000004</v>
      </c>
      <c r="G45" s="1" t="s">
        <v>127</v>
      </c>
      <c r="H45" s="1" t="s">
        <v>115</v>
      </c>
      <c r="I45" s="2">
        <v>42228.570833333331</v>
      </c>
      <c r="J45" s="1">
        <v>25.78</v>
      </c>
      <c r="K45" s="1">
        <v>8.2799999999999994</v>
      </c>
      <c r="L45" s="1">
        <v>386.6</v>
      </c>
      <c r="M45" s="1">
        <v>7.82</v>
      </c>
      <c r="O45" s="1">
        <v>100</v>
      </c>
      <c r="S45" s="1">
        <f>BN45+BO45</f>
        <v>3.2000000000000001E-2</v>
      </c>
      <c r="Z45" s="1">
        <v>77</v>
      </c>
      <c r="AB45" s="1">
        <v>140</v>
      </c>
      <c r="AE45" s="1">
        <v>0.89</v>
      </c>
      <c r="AG45" s="1" t="s">
        <v>17</v>
      </c>
      <c r="AH45" s="1" t="s">
        <v>32</v>
      </c>
      <c r="AJ45" s="1" t="s">
        <v>46</v>
      </c>
      <c r="AK45" s="1" t="s">
        <v>90</v>
      </c>
      <c r="AL45" s="1">
        <v>0.26</v>
      </c>
      <c r="AO45" s="1" t="s">
        <v>9</v>
      </c>
      <c r="AP45" s="1">
        <v>0.21</v>
      </c>
      <c r="AT45" s="1">
        <v>0.22</v>
      </c>
      <c r="AV45" s="1">
        <v>5.3</v>
      </c>
      <c r="BA45" s="8">
        <f t="shared" si="4"/>
        <v>380.56903999999997</v>
      </c>
      <c r="BB45" s="8">
        <f>BA45*BB$4</f>
        <v>224.53573359999999</v>
      </c>
      <c r="BN45" s="1">
        <v>3.2000000000000001E-2</v>
      </c>
    </row>
    <row r="46" spans="1:67" x14ac:dyDescent="0.25">
      <c r="A46" s="1" t="s">
        <v>564</v>
      </c>
      <c r="B46" s="1" t="s">
        <v>155</v>
      </c>
      <c r="C46" s="1" t="s">
        <v>7</v>
      </c>
      <c r="D46" s="1" t="s">
        <v>154</v>
      </c>
      <c r="E46" s="1" t="s">
        <v>156</v>
      </c>
      <c r="F46" s="1">
        <v>91.764794880000011</v>
      </c>
      <c r="G46" s="1" t="s">
        <v>21</v>
      </c>
      <c r="H46" s="1" t="s">
        <v>115</v>
      </c>
      <c r="I46" s="2">
        <v>42229.489583333336</v>
      </c>
      <c r="O46" s="1">
        <v>100</v>
      </c>
      <c r="S46" s="1">
        <f>BN46+BO46</f>
        <v>2.1000000000000001E-2</v>
      </c>
      <c r="Z46" s="1">
        <v>40</v>
      </c>
      <c r="AB46" s="1">
        <v>140</v>
      </c>
      <c r="AE46" s="1">
        <v>0.73</v>
      </c>
      <c r="AG46" s="1" t="s">
        <v>17</v>
      </c>
      <c r="AH46" s="1">
        <v>0.21</v>
      </c>
      <c r="AJ46" s="1" t="s">
        <v>46</v>
      </c>
      <c r="AK46" s="1" t="s">
        <v>90</v>
      </c>
      <c r="AL46" s="1">
        <v>3.1</v>
      </c>
      <c r="AO46" s="1" t="s">
        <v>9</v>
      </c>
      <c r="AP46" s="1">
        <v>0.17</v>
      </c>
      <c r="AT46" s="1">
        <v>0.59</v>
      </c>
      <c r="AV46" s="1">
        <v>32</v>
      </c>
      <c r="BA46" s="8"/>
      <c r="BB46" s="8"/>
      <c r="BN46" s="1">
        <v>2.1000000000000001E-2</v>
      </c>
    </row>
    <row r="47" spans="1:67" x14ac:dyDescent="0.25">
      <c r="A47" s="1" t="s">
        <v>565</v>
      </c>
      <c r="B47" s="1" t="s">
        <v>157</v>
      </c>
      <c r="C47" s="1" t="s">
        <v>7</v>
      </c>
      <c r="D47" s="1">
        <v>0</v>
      </c>
      <c r="E47" s="1" t="s">
        <v>158</v>
      </c>
      <c r="F47" s="1">
        <v>92.231504640000011</v>
      </c>
      <c r="G47" s="1" t="s">
        <v>21</v>
      </c>
      <c r="H47" s="1" t="s">
        <v>115</v>
      </c>
      <c r="I47" s="2">
        <v>42229.493055555555</v>
      </c>
      <c r="O47" s="1">
        <v>100</v>
      </c>
      <c r="S47" s="1">
        <f>BN47+BO47</f>
        <v>1.4E-2</v>
      </c>
      <c r="Z47" s="1">
        <v>49</v>
      </c>
      <c r="AB47" s="1">
        <v>13</v>
      </c>
      <c r="AE47" s="1">
        <v>0.28000000000000003</v>
      </c>
      <c r="AG47" s="1" t="s">
        <v>17</v>
      </c>
      <c r="AH47" s="1">
        <v>0.13</v>
      </c>
      <c r="AJ47" s="1" t="s">
        <v>46</v>
      </c>
      <c r="AK47" s="1" t="s">
        <v>90</v>
      </c>
      <c r="AL47" s="1" t="s">
        <v>33</v>
      </c>
      <c r="AO47" s="1" t="s">
        <v>9</v>
      </c>
      <c r="AP47" s="1">
        <v>0.17</v>
      </c>
      <c r="AT47" s="1">
        <v>0.53</v>
      </c>
      <c r="AV47" s="1">
        <v>30</v>
      </c>
      <c r="BA47" s="8"/>
      <c r="BB47" s="8"/>
      <c r="BN47" s="1">
        <v>1.4E-2</v>
      </c>
    </row>
    <row r="48" spans="1:67" x14ac:dyDescent="0.25">
      <c r="A48" s="1" t="s">
        <v>566</v>
      </c>
      <c r="B48" s="1" t="s">
        <v>160</v>
      </c>
      <c r="C48" s="1" t="s">
        <v>10</v>
      </c>
      <c r="D48" s="1" t="s">
        <v>11</v>
      </c>
      <c r="E48" s="1" t="s">
        <v>159</v>
      </c>
      <c r="F48" s="1">
        <v>92.376345600000008</v>
      </c>
      <c r="G48" s="1" t="s">
        <v>21</v>
      </c>
      <c r="H48" s="1" t="s">
        <v>115</v>
      </c>
      <c r="I48" s="2">
        <v>42232.434027777781</v>
      </c>
      <c r="K48" s="1">
        <v>7.93</v>
      </c>
      <c r="O48" s="1">
        <v>110</v>
      </c>
      <c r="P48" s="1">
        <v>99</v>
      </c>
      <c r="Q48" s="1">
        <v>16</v>
      </c>
      <c r="T48" s="1">
        <v>0.37</v>
      </c>
      <c r="V48" s="1">
        <v>70000</v>
      </c>
      <c r="W48" s="1">
        <v>9100</v>
      </c>
      <c r="X48" s="1">
        <v>16000</v>
      </c>
      <c r="Y48" s="1">
        <v>2900</v>
      </c>
      <c r="Z48" s="1" t="s">
        <v>98</v>
      </c>
      <c r="AA48" s="1" t="s">
        <v>93</v>
      </c>
      <c r="AB48" s="1">
        <v>120</v>
      </c>
      <c r="AD48" s="1" t="s">
        <v>41</v>
      </c>
      <c r="AE48" s="1">
        <v>0.77</v>
      </c>
      <c r="AF48" s="1">
        <v>54</v>
      </c>
      <c r="AG48" s="1" t="s">
        <v>59</v>
      </c>
      <c r="AH48" s="1">
        <v>0.19</v>
      </c>
      <c r="AI48" s="1" t="s">
        <v>46</v>
      </c>
      <c r="AJ48" s="1">
        <v>0.59</v>
      </c>
      <c r="AK48" s="1">
        <v>1.4</v>
      </c>
      <c r="AL48" s="1" t="s">
        <v>95</v>
      </c>
      <c r="AM48" s="1" t="s">
        <v>15</v>
      </c>
      <c r="AN48" s="1">
        <v>0.98</v>
      </c>
      <c r="AO48" s="1">
        <v>1.9</v>
      </c>
      <c r="AP48" s="1" t="s">
        <v>56</v>
      </c>
      <c r="AQ48" s="1" t="s">
        <v>17</v>
      </c>
      <c r="AS48" s="1" t="s">
        <v>17</v>
      </c>
      <c r="AU48" s="1">
        <v>0.46</v>
      </c>
      <c r="AV48" s="1">
        <v>42</v>
      </c>
      <c r="AX48">
        <f>SUM(V48:AV48)+((O48+Q48+R48+S48+T48+(P48*61/100))*1000)</f>
        <v>284982.28999999998</v>
      </c>
      <c r="AY48">
        <f t="shared" si="0"/>
        <v>284.98228999999998</v>
      </c>
      <c r="BA48" s="8"/>
      <c r="BB48" s="8"/>
    </row>
    <row r="49" spans="1:67" x14ac:dyDescent="0.25">
      <c r="A49" s="1" t="s">
        <v>567</v>
      </c>
      <c r="B49" s="1" t="s">
        <v>162</v>
      </c>
      <c r="C49" s="1" t="s">
        <v>7</v>
      </c>
      <c r="D49" s="1" t="s">
        <v>161</v>
      </c>
      <c r="E49" s="1" t="s">
        <v>163</v>
      </c>
      <c r="F49" s="1">
        <v>95</v>
      </c>
      <c r="G49" s="1" t="s">
        <v>127</v>
      </c>
      <c r="H49" s="1" t="s">
        <v>115</v>
      </c>
      <c r="I49" s="2">
        <v>42228.496527777781</v>
      </c>
      <c r="O49" s="1">
        <v>14</v>
      </c>
      <c r="Z49" s="1">
        <v>23</v>
      </c>
      <c r="AB49" s="1">
        <v>1.9</v>
      </c>
      <c r="AE49" s="1">
        <v>0.25</v>
      </c>
      <c r="AG49" s="1" t="s">
        <v>17</v>
      </c>
      <c r="AH49" s="1" t="s">
        <v>32</v>
      </c>
      <c r="AJ49" s="1" t="s">
        <v>46</v>
      </c>
      <c r="AK49" s="1">
        <v>34</v>
      </c>
      <c r="AL49" s="1">
        <v>0.22</v>
      </c>
      <c r="AO49" s="1" t="s">
        <v>9</v>
      </c>
      <c r="AP49" s="1">
        <v>9.2999999999999999E-2</v>
      </c>
      <c r="AT49" s="1" t="s">
        <v>35</v>
      </c>
      <c r="AV49" s="1">
        <v>18</v>
      </c>
      <c r="BA49" s="8"/>
      <c r="BB49" s="8"/>
    </row>
    <row r="50" spans="1:67" x14ac:dyDescent="0.25">
      <c r="A50" s="1" t="s">
        <v>571</v>
      </c>
      <c r="B50" s="1" t="s">
        <v>170</v>
      </c>
      <c r="C50" s="1" t="s">
        <v>7</v>
      </c>
      <c r="D50" s="1" t="s">
        <v>168</v>
      </c>
      <c r="E50" s="1" t="s">
        <v>165</v>
      </c>
      <c r="F50" s="1">
        <v>95.772061440000002</v>
      </c>
      <c r="G50" s="1" t="s">
        <v>21</v>
      </c>
      <c r="H50" s="1" t="s">
        <v>115</v>
      </c>
      <c r="I50" s="2">
        <v>42478.677083333336</v>
      </c>
      <c r="J50" s="1">
        <v>6.84</v>
      </c>
      <c r="K50" s="1">
        <v>7.8</v>
      </c>
      <c r="L50" s="1">
        <v>354</v>
      </c>
      <c r="M50" s="1">
        <v>10.199999999999999</v>
      </c>
      <c r="O50" s="1">
        <v>67</v>
      </c>
      <c r="P50" s="1">
        <v>91</v>
      </c>
      <c r="S50" s="1">
        <f>BN50+BO50</f>
        <v>1.7999999999999999E-2</v>
      </c>
      <c r="V50" s="1">
        <v>49000</v>
      </c>
      <c r="W50" s="1">
        <v>6700</v>
      </c>
      <c r="X50" s="1">
        <v>6500</v>
      </c>
      <c r="Y50" s="1">
        <v>1200</v>
      </c>
      <c r="Z50" s="1" t="s">
        <v>120</v>
      </c>
      <c r="AA50" s="1">
        <v>38</v>
      </c>
      <c r="AB50" s="1">
        <v>91</v>
      </c>
      <c r="AE50" s="1">
        <v>0.2</v>
      </c>
      <c r="AH50" s="1">
        <v>0.12</v>
      </c>
      <c r="AI50" s="1" t="s">
        <v>64</v>
      </c>
      <c r="AK50" s="1" t="s">
        <v>121</v>
      </c>
      <c r="AL50" s="1">
        <v>1.2</v>
      </c>
      <c r="AN50" s="1" t="s">
        <v>72</v>
      </c>
      <c r="AO50" s="1" t="s">
        <v>64</v>
      </c>
      <c r="AP50" s="1" t="s">
        <v>52</v>
      </c>
      <c r="AQ50" s="1" t="s">
        <v>75</v>
      </c>
      <c r="AT50" s="1">
        <v>0.73</v>
      </c>
      <c r="AV50" s="1">
        <v>26</v>
      </c>
      <c r="AX50">
        <f>SUM(V50:AV50)+((O50+Q50+R50+S50+T50+(P50*61/100))*1000)</f>
        <v>186085.25</v>
      </c>
      <c r="AY50">
        <f t="shared" si="0"/>
        <v>186.08525</v>
      </c>
      <c r="BA50" s="8">
        <f t="shared" si="4"/>
        <v>482.57279999999997</v>
      </c>
      <c r="BB50" s="8">
        <f>BA50*BB$4</f>
        <v>284.71795199999997</v>
      </c>
      <c r="BO50" s="1">
        <v>1.7999999999999999E-2</v>
      </c>
    </row>
    <row r="51" spans="1:67" x14ac:dyDescent="0.25">
      <c r="A51" s="1" t="s">
        <v>568</v>
      </c>
      <c r="B51" s="1" t="s">
        <v>164</v>
      </c>
      <c r="C51" s="1" t="s">
        <v>7</v>
      </c>
      <c r="D51" s="1">
        <v>0</v>
      </c>
      <c r="E51" s="1" t="s">
        <v>165</v>
      </c>
      <c r="F51" s="1">
        <v>95.772061440000002</v>
      </c>
      <c r="G51" s="1" t="s">
        <v>21</v>
      </c>
      <c r="H51" s="1" t="s">
        <v>115</v>
      </c>
      <c r="I51" s="2">
        <v>42226.590277777781</v>
      </c>
      <c r="J51" s="1">
        <v>17.23</v>
      </c>
      <c r="K51" s="1">
        <v>8.07</v>
      </c>
      <c r="L51" s="1">
        <v>401.11</v>
      </c>
      <c r="M51" s="1">
        <v>9.15</v>
      </c>
      <c r="O51" s="1">
        <v>100</v>
      </c>
      <c r="S51" s="1">
        <f>BN51+BO51</f>
        <v>2.1999999999999999E-2</v>
      </c>
      <c r="Z51" s="1">
        <v>25</v>
      </c>
      <c r="AB51" s="1">
        <v>110</v>
      </c>
      <c r="AE51" s="1">
        <v>0.35</v>
      </c>
      <c r="AG51" s="1" t="s">
        <v>17</v>
      </c>
      <c r="AH51" s="1">
        <v>9.9000000000000005E-2</v>
      </c>
      <c r="AJ51" s="1" t="s">
        <v>46</v>
      </c>
      <c r="AK51" s="1" t="s">
        <v>90</v>
      </c>
      <c r="AL51" s="1">
        <v>0.13</v>
      </c>
      <c r="AO51" s="1" t="s">
        <v>9</v>
      </c>
      <c r="AP51" s="1">
        <v>0.19</v>
      </c>
      <c r="AT51" s="1">
        <v>0.47</v>
      </c>
      <c r="AV51" s="1">
        <v>28</v>
      </c>
      <c r="BA51" s="8">
        <f t="shared" si="4"/>
        <v>463.44249400000001</v>
      </c>
      <c r="BB51" s="8">
        <f>BA51*BB$4</f>
        <v>273.43107146</v>
      </c>
      <c r="BN51" s="1">
        <v>2.1999999999999999E-2</v>
      </c>
    </row>
    <row r="52" spans="1:67" x14ac:dyDescent="0.25">
      <c r="A52" s="1" t="s">
        <v>569</v>
      </c>
      <c r="B52" s="1" t="s">
        <v>166</v>
      </c>
      <c r="C52" s="1" t="s">
        <v>7</v>
      </c>
      <c r="D52" s="1">
        <v>0</v>
      </c>
      <c r="E52" s="1" t="s">
        <v>165</v>
      </c>
      <c r="F52" s="1">
        <v>95.772061440000002</v>
      </c>
      <c r="G52" s="1" t="s">
        <v>21</v>
      </c>
      <c r="H52" s="1" t="s">
        <v>115</v>
      </c>
      <c r="I52" s="2">
        <v>42229.368055555555</v>
      </c>
      <c r="J52" s="1">
        <v>17.3</v>
      </c>
      <c r="K52" s="1">
        <v>7.91</v>
      </c>
      <c r="L52" s="1">
        <v>343.04</v>
      </c>
      <c r="M52" s="1">
        <v>8.3800000000000008</v>
      </c>
      <c r="O52" s="1">
        <v>100</v>
      </c>
      <c r="S52" s="1">
        <f>BN52+BO52</f>
        <v>1.6E-2</v>
      </c>
      <c r="Z52" s="1">
        <v>68</v>
      </c>
      <c r="AB52" s="1">
        <v>98</v>
      </c>
      <c r="AE52" s="1">
        <v>0.28000000000000003</v>
      </c>
      <c r="AG52" s="1" t="s">
        <v>17</v>
      </c>
      <c r="AH52" s="1">
        <v>0.12</v>
      </c>
      <c r="AJ52" s="1" t="s">
        <v>46</v>
      </c>
      <c r="AK52" s="1">
        <v>14</v>
      </c>
      <c r="AL52" s="1">
        <v>0.59</v>
      </c>
      <c r="AO52" s="1" t="s">
        <v>9</v>
      </c>
      <c r="AP52" s="1">
        <v>0.19</v>
      </c>
      <c r="AT52" s="1">
        <v>0.54</v>
      </c>
      <c r="AV52" s="1">
        <v>26</v>
      </c>
      <c r="BA52" s="8">
        <f t="shared" si="4"/>
        <v>395.86815999999999</v>
      </c>
      <c r="BB52" s="8">
        <f>BA52*BB$4</f>
        <v>233.56221439999999</v>
      </c>
      <c r="BN52" s="1">
        <v>1.6E-2</v>
      </c>
    </row>
    <row r="53" spans="1:67" x14ac:dyDescent="0.25">
      <c r="A53" s="1" t="s">
        <v>570</v>
      </c>
      <c r="B53" s="1" t="s">
        <v>169</v>
      </c>
      <c r="C53" s="1" t="s">
        <v>7</v>
      </c>
      <c r="D53" s="1" t="s">
        <v>168</v>
      </c>
      <c r="E53" s="1" t="s">
        <v>165</v>
      </c>
      <c r="F53" s="1">
        <v>95.772061440000002</v>
      </c>
      <c r="G53" s="1" t="s">
        <v>21</v>
      </c>
      <c r="H53" s="1" t="s">
        <v>115</v>
      </c>
      <c r="I53" s="2">
        <v>42464.708333333336</v>
      </c>
      <c r="J53" s="1">
        <v>10.99</v>
      </c>
      <c r="K53" s="1">
        <v>8</v>
      </c>
      <c r="L53" s="1">
        <v>480.1</v>
      </c>
      <c r="M53" s="1">
        <v>10.1</v>
      </c>
      <c r="O53" s="1">
        <v>130</v>
      </c>
      <c r="P53" s="1">
        <v>110</v>
      </c>
      <c r="S53" s="1">
        <f>BN53+BO53</f>
        <v>1.2999999999999999E-2</v>
      </c>
      <c r="V53" s="1">
        <v>69000</v>
      </c>
      <c r="W53" s="1">
        <v>9500</v>
      </c>
      <c r="X53" s="1">
        <v>11000</v>
      </c>
      <c r="Y53" s="1">
        <v>2100</v>
      </c>
      <c r="Z53" s="1" t="s">
        <v>120</v>
      </c>
      <c r="AA53" s="1">
        <v>10</v>
      </c>
      <c r="AB53" s="1">
        <v>140</v>
      </c>
      <c r="AE53" s="1">
        <v>0.26</v>
      </c>
      <c r="AH53" s="1">
        <v>0.12</v>
      </c>
      <c r="AI53" s="1" t="s">
        <v>64</v>
      </c>
      <c r="AK53" s="1" t="s">
        <v>121</v>
      </c>
      <c r="AL53" s="1">
        <v>0.28000000000000003</v>
      </c>
      <c r="AN53" s="1">
        <v>3.7</v>
      </c>
      <c r="AO53" s="1" t="s">
        <v>64</v>
      </c>
      <c r="AP53" s="1">
        <v>0.26</v>
      </c>
      <c r="AQ53" s="1" t="s">
        <v>75</v>
      </c>
      <c r="AT53" s="1">
        <v>0.93</v>
      </c>
      <c r="AV53" s="1">
        <v>13</v>
      </c>
      <c r="AX53">
        <f>SUM(V53:AV53)+((O53+Q53+R53+S53+T53+(P53*61/100))*1000)</f>
        <v>288881.55</v>
      </c>
      <c r="AY53">
        <f t="shared" si="0"/>
        <v>288.88155</v>
      </c>
      <c r="BA53" s="8">
        <f t="shared" si="4"/>
        <v>614.62402000000009</v>
      </c>
      <c r="BB53" s="8">
        <f>BA53*BB$4</f>
        <v>362.62817180000002</v>
      </c>
      <c r="BO53" s="1">
        <v>1.2999999999999999E-2</v>
      </c>
    </row>
    <row r="54" spans="1:67" x14ac:dyDescent="0.25">
      <c r="A54" s="1" t="s">
        <v>572</v>
      </c>
      <c r="B54" s="1" t="s">
        <v>172</v>
      </c>
      <c r="C54" s="1" t="s">
        <v>7</v>
      </c>
      <c r="D54" s="1" t="s">
        <v>171</v>
      </c>
      <c r="E54" s="1" t="s">
        <v>173</v>
      </c>
      <c r="F54" s="1">
        <v>95.949089279999995</v>
      </c>
      <c r="G54" s="1" t="s">
        <v>21</v>
      </c>
      <c r="H54" s="1" t="s">
        <v>115</v>
      </c>
      <c r="I54" s="2">
        <v>42229.368055555555</v>
      </c>
      <c r="J54" s="1">
        <v>17.3</v>
      </c>
      <c r="K54" s="1">
        <v>7.91</v>
      </c>
      <c r="L54" s="1">
        <v>343.04</v>
      </c>
      <c r="M54" s="1">
        <v>8.3800000000000008</v>
      </c>
      <c r="O54" s="1">
        <v>100</v>
      </c>
      <c r="S54" s="1">
        <f>BN54+BO54</f>
        <v>1.6E-2</v>
      </c>
      <c r="Z54" s="1">
        <v>68</v>
      </c>
      <c r="AB54" s="1">
        <v>98</v>
      </c>
      <c r="AE54" s="1">
        <v>0.28000000000000003</v>
      </c>
      <c r="AG54" s="1" t="s">
        <v>17</v>
      </c>
      <c r="AH54" s="1">
        <v>0.12</v>
      </c>
      <c r="AJ54" s="1" t="s">
        <v>46</v>
      </c>
      <c r="AK54" s="1">
        <v>14</v>
      </c>
      <c r="AL54" s="1">
        <v>0.59</v>
      </c>
      <c r="AO54" s="1" t="s">
        <v>9</v>
      </c>
      <c r="AP54" s="1">
        <v>0.19</v>
      </c>
      <c r="AT54" s="1">
        <v>0.54</v>
      </c>
      <c r="AV54" s="1">
        <v>26</v>
      </c>
      <c r="BA54" s="8">
        <f t="shared" si="4"/>
        <v>395.86815999999999</v>
      </c>
      <c r="BB54" s="8">
        <f>BA54*BB$4</f>
        <v>233.56221439999999</v>
      </c>
      <c r="BN54" s="1">
        <v>1.6E-2</v>
      </c>
    </row>
    <row r="55" spans="1:67" x14ac:dyDescent="0.25">
      <c r="A55" s="1" t="s">
        <v>573</v>
      </c>
      <c r="B55" s="1" t="s">
        <v>175</v>
      </c>
      <c r="C55" s="1" t="s">
        <v>10</v>
      </c>
      <c r="D55" s="1" t="s">
        <v>11</v>
      </c>
      <c r="E55" s="1" t="s">
        <v>174</v>
      </c>
      <c r="F55" s="1">
        <v>96.480172800000005</v>
      </c>
      <c r="G55" s="1" t="s">
        <v>21</v>
      </c>
      <c r="H55" s="1" t="s">
        <v>115</v>
      </c>
      <c r="I55" s="2">
        <v>42232.416666666664</v>
      </c>
      <c r="K55" s="1">
        <v>8.16</v>
      </c>
      <c r="O55" s="1">
        <v>110</v>
      </c>
      <c r="P55" s="1">
        <v>110</v>
      </c>
      <c r="Q55" s="1">
        <v>16</v>
      </c>
      <c r="T55" s="1">
        <v>0.37</v>
      </c>
      <c r="V55" s="1">
        <v>70000</v>
      </c>
      <c r="W55" s="1">
        <v>9200</v>
      </c>
      <c r="X55" s="1">
        <v>16000</v>
      </c>
      <c r="Y55" s="1">
        <v>2800</v>
      </c>
      <c r="Z55" s="1">
        <v>28</v>
      </c>
      <c r="AA55" s="1" t="s">
        <v>93</v>
      </c>
      <c r="AB55" s="1">
        <v>100</v>
      </c>
      <c r="AD55" s="1" t="s">
        <v>41</v>
      </c>
      <c r="AE55" s="1">
        <v>1.5</v>
      </c>
      <c r="AF55" s="1">
        <v>56</v>
      </c>
      <c r="AG55" s="1" t="s">
        <v>59</v>
      </c>
      <c r="AH55" s="1">
        <v>0.17</v>
      </c>
      <c r="AI55" s="1" t="s">
        <v>46</v>
      </c>
      <c r="AJ55" s="1">
        <v>0.55000000000000004</v>
      </c>
      <c r="AK55" s="1">
        <v>1.2</v>
      </c>
      <c r="AL55" s="1" t="s">
        <v>95</v>
      </c>
      <c r="AM55" s="1" t="s">
        <v>15</v>
      </c>
      <c r="AN55" s="1">
        <v>0.95</v>
      </c>
      <c r="AO55" s="1">
        <v>1.8</v>
      </c>
      <c r="AP55" s="1">
        <v>0.6</v>
      </c>
      <c r="AQ55" s="1" t="s">
        <v>17</v>
      </c>
      <c r="AS55" s="1" t="s">
        <v>17</v>
      </c>
      <c r="AU55" s="1">
        <v>0.39</v>
      </c>
      <c r="AV55" s="1">
        <v>29</v>
      </c>
      <c r="AX55">
        <f>SUM(V55:AV55)+((O55+Q55+R55+S55+T55+(P55*61/100))*1000)</f>
        <v>291690.16000000003</v>
      </c>
      <c r="AY55">
        <f t="shared" si="0"/>
        <v>291.69016000000005</v>
      </c>
      <c r="BA55" s="8"/>
      <c r="BB55" s="8"/>
    </row>
    <row r="56" spans="1:67" x14ac:dyDescent="0.25">
      <c r="A56" s="1" t="s">
        <v>574</v>
      </c>
      <c r="B56" s="1" t="s">
        <v>178</v>
      </c>
      <c r="C56" s="1" t="s">
        <v>7</v>
      </c>
      <c r="D56" s="1" t="s">
        <v>177</v>
      </c>
      <c r="E56" s="1">
        <v>9421</v>
      </c>
      <c r="F56" s="1">
        <v>96.496266240000011</v>
      </c>
      <c r="G56" s="1" t="s">
        <v>21</v>
      </c>
      <c r="H56" s="1" t="s">
        <v>115</v>
      </c>
      <c r="I56" s="2">
        <v>42229.399305555555</v>
      </c>
      <c r="J56" s="1">
        <v>17.54</v>
      </c>
      <c r="K56" s="1">
        <v>8.09</v>
      </c>
      <c r="L56" s="1">
        <v>401.25</v>
      </c>
      <c r="M56" s="1">
        <v>8.7799999999999994</v>
      </c>
      <c r="O56" s="1">
        <v>100</v>
      </c>
      <c r="S56" s="1">
        <f>BN56+BO56</f>
        <v>1.2999999999999999E-2</v>
      </c>
      <c r="Z56" s="1">
        <v>38</v>
      </c>
      <c r="AB56" s="1">
        <v>110</v>
      </c>
      <c r="AE56" s="1">
        <v>0.28999999999999998</v>
      </c>
      <c r="AG56" s="1" t="s">
        <v>17</v>
      </c>
      <c r="AH56" s="1" t="s">
        <v>32</v>
      </c>
      <c r="AJ56" s="1" t="s">
        <v>46</v>
      </c>
      <c r="AK56" s="1">
        <v>14</v>
      </c>
      <c r="AL56" s="1">
        <v>0.39</v>
      </c>
      <c r="AO56" s="1" t="s">
        <v>9</v>
      </c>
      <c r="AP56" s="1">
        <v>0.19</v>
      </c>
      <c r="AT56" s="1">
        <v>0.54</v>
      </c>
      <c r="AV56" s="1">
        <v>39</v>
      </c>
      <c r="BA56" s="8">
        <f t="shared" si="4"/>
        <v>461.11649999999997</v>
      </c>
      <c r="BB56" s="8">
        <f>BA56*BB$4</f>
        <v>272.05873499999996</v>
      </c>
      <c r="BN56" s="1">
        <v>1.2999999999999999E-2</v>
      </c>
    </row>
    <row r="57" spans="1:67" x14ac:dyDescent="0.25">
      <c r="A57" s="1" t="s">
        <v>575</v>
      </c>
      <c r="B57" s="1" t="s">
        <v>180</v>
      </c>
      <c r="C57" s="1" t="s">
        <v>7</v>
      </c>
      <c r="D57" s="1" t="s">
        <v>179</v>
      </c>
      <c r="E57" s="1">
        <v>9420</v>
      </c>
      <c r="F57" s="1">
        <v>97.864208640000015</v>
      </c>
      <c r="G57" s="1" t="s">
        <v>21</v>
      </c>
      <c r="H57" s="1" t="s">
        <v>115</v>
      </c>
      <c r="I57" s="2">
        <v>42229.440972222219</v>
      </c>
      <c r="J57" s="1">
        <v>18.04</v>
      </c>
      <c r="K57" s="1">
        <v>8.3000000000000007</v>
      </c>
      <c r="L57" s="1">
        <v>405.36</v>
      </c>
      <c r="M57" s="1">
        <v>8.7899999999999991</v>
      </c>
      <c r="O57" s="1">
        <v>100</v>
      </c>
      <c r="S57" s="1">
        <f>BN57+BO57</f>
        <v>1.4E-2</v>
      </c>
      <c r="Z57" s="1">
        <v>130</v>
      </c>
      <c r="AB57" s="1">
        <v>100</v>
      </c>
      <c r="AE57" s="1">
        <v>0.46</v>
      </c>
      <c r="AG57" s="1" t="s">
        <v>17</v>
      </c>
      <c r="AH57" s="1">
        <v>0.12</v>
      </c>
      <c r="AJ57" s="1" t="s">
        <v>46</v>
      </c>
      <c r="AK57" s="1">
        <v>19</v>
      </c>
      <c r="AL57" s="1">
        <v>1.8</v>
      </c>
      <c r="AO57" s="1" t="s">
        <v>9</v>
      </c>
      <c r="AP57" s="1">
        <v>0.19</v>
      </c>
      <c r="AT57" s="1">
        <v>0.59</v>
      </c>
      <c r="AV57" s="1">
        <v>32</v>
      </c>
      <c r="BA57" s="8">
        <f t="shared" si="4"/>
        <v>461.786112</v>
      </c>
      <c r="BB57" s="8">
        <f>BA57*BB$4</f>
        <v>272.45380607999999</v>
      </c>
      <c r="BN57" s="1">
        <v>1.4E-2</v>
      </c>
    </row>
    <row r="58" spans="1:67" x14ac:dyDescent="0.25">
      <c r="A58" s="1" t="s">
        <v>576</v>
      </c>
      <c r="B58" s="1" t="s">
        <v>182</v>
      </c>
      <c r="C58" s="1" t="s">
        <v>10</v>
      </c>
      <c r="D58" s="1" t="s">
        <v>11</v>
      </c>
      <c r="E58" s="1" t="s">
        <v>181</v>
      </c>
      <c r="F58" s="1">
        <v>103.15895039999999</v>
      </c>
      <c r="G58" s="1" t="s">
        <v>21</v>
      </c>
      <c r="H58" s="1" t="s">
        <v>115</v>
      </c>
      <c r="I58" s="2">
        <v>42232.399305555555</v>
      </c>
      <c r="K58" s="1">
        <v>8.15</v>
      </c>
      <c r="O58" s="1">
        <v>110</v>
      </c>
      <c r="P58" s="1">
        <v>100</v>
      </c>
      <c r="Q58" s="1">
        <v>15</v>
      </c>
      <c r="T58" s="1">
        <v>0.36</v>
      </c>
      <c r="V58" s="1">
        <v>70000</v>
      </c>
      <c r="W58" s="1">
        <v>9600</v>
      </c>
      <c r="X58" s="1">
        <v>16000</v>
      </c>
      <c r="Y58" s="1">
        <v>2800</v>
      </c>
      <c r="Z58" s="1">
        <v>56</v>
      </c>
      <c r="AA58" s="1">
        <v>48</v>
      </c>
      <c r="AB58" s="1">
        <v>78</v>
      </c>
      <c r="AD58" s="1" t="s">
        <v>41</v>
      </c>
      <c r="AE58" s="1">
        <v>1.6</v>
      </c>
      <c r="AF58" s="1">
        <v>57</v>
      </c>
      <c r="AG58" s="1" t="s">
        <v>59</v>
      </c>
      <c r="AH58" s="1">
        <v>0.2</v>
      </c>
      <c r="AI58" s="1" t="s">
        <v>46</v>
      </c>
      <c r="AJ58" s="1">
        <v>1.2</v>
      </c>
      <c r="AK58" s="1">
        <v>3.4</v>
      </c>
      <c r="AL58" s="1">
        <v>0.56000000000000005</v>
      </c>
      <c r="AM58" s="1" t="s">
        <v>15</v>
      </c>
      <c r="AN58" s="1">
        <v>0.95</v>
      </c>
      <c r="AO58" s="1">
        <v>1.6</v>
      </c>
      <c r="AP58" s="1" t="s">
        <v>56</v>
      </c>
      <c r="AQ58" s="1" t="s">
        <v>17</v>
      </c>
      <c r="AS58" s="1" t="s">
        <v>17</v>
      </c>
      <c r="AU58" s="1">
        <v>0.56999999999999995</v>
      </c>
      <c r="AV58" s="1">
        <v>34</v>
      </c>
      <c r="AX58">
        <f t="shared" ref="AX58:AX60" si="11">SUM(V58:AV58)+((O58+Q58+R58+S58+T58+(P58*61/100))*1000)</f>
        <v>285043.08</v>
      </c>
      <c r="AY58">
        <f t="shared" si="0"/>
        <v>285.04308000000003</v>
      </c>
      <c r="BA58" s="8"/>
      <c r="BB58" s="8"/>
    </row>
    <row r="59" spans="1:67" x14ac:dyDescent="0.25">
      <c r="A59" s="1" t="s">
        <v>577</v>
      </c>
      <c r="B59" s="1" t="s">
        <v>183</v>
      </c>
      <c r="C59" s="1" t="s">
        <v>10</v>
      </c>
      <c r="D59" s="1" t="s">
        <v>11</v>
      </c>
      <c r="E59" s="1" t="s">
        <v>181</v>
      </c>
      <c r="F59" s="1">
        <v>103.15895039999999</v>
      </c>
      <c r="G59" s="1" t="s">
        <v>21</v>
      </c>
      <c r="H59" s="1" t="s">
        <v>115</v>
      </c>
      <c r="I59" s="2">
        <v>42233.371527777781</v>
      </c>
      <c r="K59" s="1">
        <v>8.1</v>
      </c>
      <c r="O59" s="1">
        <v>120</v>
      </c>
      <c r="P59" s="1">
        <v>88</v>
      </c>
      <c r="T59" s="1">
        <v>0.17</v>
      </c>
      <c r="V59" s="1">
        <v>73000</v>
      </c>
      <c r="W59" s="1">
        <v>10000</v>
      </c>
      <c r="X59" s="1">
        <v>17000</v>
      </c>
      <c r="Y59" s="1">
        <v>3000</v>
      </c>
      <c r="Z59" s="1">
        <v>26</v>
      </c>
      <c r="AA59" s="1" t="s">
        <v>93</v>
      </c>
      <c r="AB59" s="1">
        <v>71</v>
      </c>
      <c r="AD59" s="1" t="s">
        <v>41</v>
      </c>
      <c r="AE59" s="1">
        <v>1.4</v>
      </c>
      <c r="AF59" s="1">
        <v>58</v>
      </c>
      <c r="AG59" s="1" t="s">
        <v>59</v>
      </c>
      <c r="AH59" s="1">
        <v>0.12</v>
      </c>
      <c r="AI59" s="1" t="s">
        <v>46</v>
      </c>
      <c r="AJ59" s="1">
        <v>0.51</v>
      </c>
      <c r="AK59" s="1">
        <v>1.4</v>
      </c>
      <c r="AL59" s="1" t="s">
        <v>95</v>
      </c>
      <c r="AM59" s="1" t="s">
        <v>15</v>
      </c>
      <c r="AN59" s="1">
        <v>0.97</v>
      </c>
      <c r="AO59" s="1">
        <v>1.8</v>
      </c>
      <c r="AP59" s="1" t="s">
        <v>56</v>
      </c>
      <c r="AQ59" s="1" t="s">
        <v>17</v>
      </c>
      <c r="AS59" s="1" t="s">
        <v>17</v>
      </c>
      <c r="AU59" s="1">
        <v>0.52</v>
      </c>
      <c r="AV59" s="1">
        <v>26</v>
      </c>
      <c r="AX59">
        <f t="shared" si="11"/>
        <v>277037.71999999997</v>
      </c>
      <c r="AY59">
        <f t="shared" si="0"/>
        <v>277.03771999999998</v>
      </c>
      <c r="BA59" s="8"/>
      <c r="BB59" s="8"/>
    </row>
    <row r="60" spans="1:67" x14ac:dyDescent="0.25">
      <c r="A60" s="1" t="s">
        <v>578</v>
      </c>
      <c r="B60" s="1" t="s">
        <v>185</v>
      </c>
      <c r="C60" s="1" t="s">
        <v>7</v>
      </c>
      <c r="D60" s="1">
        <v>0</v>
      </c>
      <c r="E60" s="1">
        <v>9416</v>
      </c>
      <c r="F60" s="1">
        <v>116.64525312000002</v>
      </c>
      <c r="G60" s="1" t="s">
        <v>21</v>
      </c>
      <c r="H60" s="1" t="s">
        <v>186</v>
      </c>
      <c r="I60" s="2">
        <v>42230.46875</v>
      </c>
      <c r="O60" s="1">
        <v>98</v>
      </c>
      <c r="R60" s="1">
        <v>2.3E-2</v>
      </c>
      <c r="S60" s="1">
        <f>BN60+BO60</f>
        <v>7.4000000000000003E-3</v>
      </c>
      <c r="T60" s="1">
        <v>0.37</v>
      </c>
      <c r="Z60" s="1">
        <v>54</v>
      </c>
      <c r="AB60" s="1">
        <v>26</v>
      </c>
      <c r="AE60" s="1">
        <v>0.31</v>
      </c>
      <c r="AG60" s="1" t="s">
        <v>17</v>
      </c>
      <c r="AH60" s="1">
        <v>0.44</v>
      </c>
      <c r="AJ60" s="1" t="s">
        <v>46</v>
      </c>
      <c r="AK60" s="1" t="s">
        <v>90</v>
      </c>
      <c r="AL60" s="1" t="s">
        <v>33</v>
      </c>
      <c r="AO60" s="1" t="s">
        <v>9</v>
      </c>
      <c r="AP60" s="1">
        <v>0.24</v>
      </c>
      <c r="AT60" s="1">
        <v>0.59</v>
      </c>
      <c r="AV60" s="1">
        <v>6.9</v>
      </c>
      <c r="AX60">
        <f t="shared" si="11"/>
        <v>98488.88</v>
      </c>
      <c r="AY60">
        <f t="shared" si="0"/>
        <v>98.488880000000009</v>
      </c>
      <c r="BA60" s="8"/>
      <c r="BB60" s="8"/>
      <c r="BN60" s="1">
        <v>7.4000000000000003E-3</v>
      </c>
    </row>
    <row r="61" spans="1:67" x14ac:dyDescent="0.25">
      <c r="A61" s="1" t="s">
        <v>579</v>
      </c>
      <c r="B61" s="1" t="s">
        <v>188</v>
      </c>
      <c r="C61" s="1" t="s">
        <v>7</v>
      </c>
      <c r="D61" s="1" t="s">
        <v>187</v>
      </c>
      <c r="E61" s="1">
        <v>66</v>
      </c>
      <c r="F61" s="1">
        <v>127.83019392000001</v>
      </c>
      <c r="G61" s="1" t="s">
        <v>21</v>
      </c>
      <c r="H61" s="1" t="s">
        <v>186</v>
      </c>
      <c r="I61" s="2">
        <v>42230.520833333336</v>
      </c>
      <c r="J61" s="1">
        <v>20.47</v>
      </c>
      <c r="K61" s="1">
        <v>7</v>
      </c>
      <c r="L61" s="1">
        <v>428.7</v>
      </c>
      <c r="M61" s="1">
        <v>7.99</v>
      </c>
      <c r="O61" s="1">
        <v>98</v>
      </c>
      <c r="R61" s="1">
        <v>1.7000000000000001E-2</v>
      </c>
      <c r="S61" s="1">
        <f>BN61+BO61</f>
        <v>6.7000000000000002E-3</v>
      </c>
      <c r="T61" s="1">
        <v>0.36</v>
      </c>
      <c r="Z61" s="1">
        <v>100</v>
      </c>
      <c r="AB61" s="1">
        <v>70</v>
      </c>
      <c r="AE61" s="1">
        <v>0.68</v>
      </c>
      <c r="AG61" s="1" t="s">
        <v>17</v>
      </c>
      <c r="AH61" s="1">
        <v>0.27</v>
      </c>
      <c r="AJ61" s="1" t="s">
        <v>46</v>
      </c>
      <c r="AK61" s="1" t="s">
        <v>90</v>
      </c>
      <c r="AL61" s="1">
        <v>3.2</v>
      </c>
      <c r="AO61" s="1" t="s">
        <v>9</v>
      </c>
      <c r="AP61" s="1">
        <v>0.22</v>
      </c>
      <c r="AT61" s="1">
        <v>0.63</v>
      </c>
      <c r="AV61" s="1">
        <v>47</v>
      </c>
      <c r="BA61" s="8">
        <f t="shared" si="4"/>
        <v>467.54021999999998</v>
      </c>
      <c r="BB61" s="8">
        <f>BA61*BB$4</f>
        <v>275.84872979999994</v>
      </c>
      <c r="BN61" s="1">
        <v>6.7000000000000002E-3</v>
      </c>
    </row>
    <row r="62" spans="1:67" x14ac:dyDescent="0.25">
      <c r="A62" s="1" t="s">
        <v>513</v>
      </c>
      <c r="B62" s="1">
        <v>2495777</v>
      </c>
      <c r="C62" s="1" t="s">
        <v>114</v>
      </c>
      <c r="D62" s="1" t="s">
        <v>190</v>
      </c>
      <c r="E62" s="1" t="s">
        <v>191</v>
      </c>
      <c r="F62" s="1">
        <v>146.16062208</v>
      </c>
      <c r="G62" s="1" t="s">
        <v>21</v>
      </c>
      <c r="H62" s="1" t="s">
        <v>186</v>
      </c>
      <c r="I62" s="2">
        <v>42426.447916666664</v>
      </c>
      <c r="L62" s="1">
        <v>491</v>
      </c>
      <c r="O62" s="1">
        <v>114</v>
      </c>
      <c r="P62" s="1">
        <v>125</v>
      </c>
      <c r="Q62" s="1">
        <v>12.2</v>
      </c>
      <c r="T62" s="1">
        <v>0.3</v>
      </c>
      <c r="AZ62" s="1">
        <v>328</v>
      </c>
      <c r="BA62" s="8">
        <f t="shared" si="4"/>
        <v>736.5</v>
      </c>
      <c r="BB62" s="8">
        <f>BA62*BB$4</f>
        <v>434.53499999999997</v>
      </c>
    </row>
    <row r="63" spans="1:67" x14ac:dyDescent="0.25">
      <c r="A63" s="1" t="s">
        <v>580</v>
      </c>
      <c r="B63" s="1" t="s">
        <v>198</v>
      </c>
      <c r="C63" s="1" t="s">
        <v>114</v>
      </c>
      <c r="D63" s="1" t="s">
        <v>197</v>
      </c>
      <c r="E63" s="1" t="s">
        <v>199</v>
      </c>
      <c r="F63" s="1">
        <v>162.99436032000003</v>
      </c>
      <c r="G63" s="1" t="s">
        <v>127</v>
      </c>
      <c r="H63" s="1" t="s">
        <v>186</v>
      </c>
      <c r="I63" s="2">
        <v>42222.777083333334</v>
      </c>
      <c r="O63" s="1">
        <v>85.9</v>
      </c>
      <c r="P63" s="1">
        <v>107</v>
      </c>
      <c r="Q63" s="1">
        <v>10.3</v>
      </c>
      <c r="R63" s="1">
        <v>2.3E-2</v>
      </c>
      <c r="T63" s="1">
        <v>0.34</v>
      </c>
      <c r="V63" s="1">
        <v>59000</v>
      </c>
      <c r="W63" s="1">
        <v>9600</v>
      </c>
      <c r="Z63" s="1">
        <v>50</v>
      </c>
      <c r="AB63" s="1">
        <v>24</v>
      </c>
      <c r="AD63" s="1" t="s">
        <v>200</v>
      </c>
      <c r="AE63" s="1" t="s">
        <v>96</v>
      </c>
      <c r="AF63" s="1" t="s">
        <v>201</v>
      </c>
      <c r="AG63" s="1" t="s">
        <v>82</v>
      </c>
      <c r="AH63" s="1" t="s">
        <v>202</v>
      </c>
      <c r="AI63" s="1" t="s">
        <v>60</v>
      </c>
      <c r="AJ63" s="1" t="s">
        <v>194</v>
      </c>
      <c r="AK63" s="1" t="s">
        <v>193</v>
      </c>
      <c r="AL63" s="1" t="s">
        <v>203</v>
      </c>
      <c r="AM63" s="1" t="s">
        <v>204</v>
      </c>
      <c r="AN63" s="1">
        <v>1</v>
      </c>
      <c r="AO63" s="1" t="s">
        <v>205</v>
      </c>
      <c r="AP63" s="1" t="s">
        <v>47</v>
      </c>
      <c r="AQ63" s="1" t="s">
        <v>80</v>
      </c>
      <c r="AS63" s="1" t="s">
        <v>153</v>
      </c>
      <c r="AT63" s="1">
        <v>1</v>
      </c>
      <c r="AU63" s="1" t="s">
        <v>202</v>
      </c>
      <c r="AV63" s="1" t="s">
        <v>195</v>
      </c>
      <c r="AX63">
        <f t="shared" ref="AX63:AX81" si="12">SUM(V63:AV63)+((O63+Q63+R63+S63+T63+(P63*61/100))*1000)</f>
        <v>230509</v>
      </c>
      <c r="AY63">
        <f t="shared" si="0"/>
        <v>230.50899999999999</v>
      </c>
      <c r="AZ63" s="1">
        <v>264</v>
      </c>
      <c r="BA63" s="8"/>
      <c r="BB63" s="8"/>
    </row>
    <row r="64" spans="1:67" x14ac:dyDescent="0.25">
      <c r="A64" s="1" t="s">
        <v>581</v>
      </c>
      <c r="B64" s="1" t="s">
        <v>208</v>
      </c>
      <c r="C64" s="1" t="s">
        <v>114</v>
      </c>
      <c r="D64" s="1" t="s">
        <v>207</v>
      </c>
      <c r="E64" s="1" t="s">
        <v>209</v>
      </c>
      <c r="F64" s="1">
        <v>164.08871424</v>
      </c>
      <c r="G64" s="1" t="s">
        <v>21</v>
      </c>
      <c r="H64" s="1" t="s">
        <v>186</v>
      </c>
      <c r="I64" s="2">
        <v>42223.694444444445</v>
      </c>
      <c r="O64" s="1">
        <v>81.8</v>
      </c>
      <c r="P64" s="1">
        <v>99.3</v>
      </c>
      <c r="R64" s="1">
        <v>1.7999999999999999E-2</v>
      </c>
      <c r="T64" s="1">
        <v>0.33</v>
      </c>
      <c r="V64" s="1">
        <v>56000</v>
      </c>
      <c r="W64" s="1">
        <v>9200</v>
      </c>
      <c r="Z64" s="1">
        <v>40</v>
      </c>
      <c r="AB64" s="1">
        <v>11</v>
      </c>
      <c r="AD64" s="1" t="s">
        <v>200</v>
      </c>
      <c r="AE64" s="1" t="s">
        <v>96</v>
      </c>
      <c r="AF64" s="1" t="s">
        <v>201</v>
      </c>
      <c r="AG64" s="1" t="s">
        <v>82</v>
      </c>
      <c r="AH64" s="1" t="s">
        <v>202</v>
      </c>
      <c r="AI64" s="1" t="s">
        <v>60</v>
      </c>
      <c r="AJ64" s="1" t="s">
        <v>194</v>
      </c>
      <c r="AK64" s="1" t="s">
        <v>193</v>
      </c>
      <c r="AL64" s="1" t="s">
        <v>203</v>
      </c>
      <c r="AM64" s="1" t="s">
        <v>204</v>
      </c>
      <c r="AN64" s="1">
        <v>1</v>
      </c>
      <c r="AO64" s="1" t="s">
        <v>205</v>
      </c>
      <c r="AP64" s="1" t="s">
        <v>47</v>
      </c>
      <c r="AQ64" s="1" t="s">
        <v>80</v>
      </c>
      <c r="AS64" s="1" t="s">
        <v>153</v>
      </c>
      <c r="AT64" s="1" t="s">
        <v>196</v>
      </c>
      <c r="AU64" s="1" t="s">
        <v>202</v>
      </c>
      <c r="AV64" s="1" t="s">
        <v>195</v>
      </c>
      <c r="AX64">
        <f t="shared" si="12"/>
        <v>207973</v>
      </c>
      <c r="AY64">
        <f t="shared" si="0"/>
        <v>207.97300000000001</v>
      </c>
      <c r="AZ64" s="1">
        <v>252</v>
      </c>
      <c r="BA64" s="8"/>
      <c r="BB64" s="8"/>
    </row>
    <row r="65" spans="1:54" x14ac:dyDescent="0.25">
      <c r="A65" s="1" t="s">
        <v>516</v>
      </c>
      <c r="B65" s="1" t="s">
        <v>215</v>
      </c>
      <c r="C65" s="1" t="s">
        <v>114</v>
      </c>
      <c r="D65" s="1" t="s">
        <v>207</v>
      </c>
      <c r="E65" s="1" t="s">
        <v>209</v>
      </c>
      <c r="F65" s="1">
        <v>164.08871424</v>
      </c>
      <c r="G65" s="1" t="s">
        <v>21</v>
      </c>
      <c r="H65" s="1" t="s">
        <v>186</v>
      </c>
      <c r="I65" s="2">
        <v>42224.944444444445</v>
      </c>
      <c r="O65" s="1">
        <v>85.8</v>
      </c>
      <c r="P65" s="1">
        <v>97.1</v>
      </c>
      <c r="R65" s="1">
        <v>2.1999999999999999E-2</v>
      </c>
      <c r="T65" s="1">
        <v>0.35</v>
      </c>
      <c r="V65" s="1">
        <v>56000</v>
      </c>
      <c r="W65" s="1">
        <v>8900</v>
      </c>
      <c r="Z65" s="1">
        <v>30</v>
      </c>
      <c r="AB65" s="1">
        <v>9</v>
      </c>
      <c r="AD65" s="1" t="s">
        <v>200</v>
      </c>
      <c r="AE65" s="1" t="s">
        <v>96</v>
      </c>
      <c r="AF65" s="1" t="s">
        <v>201</v>
      </c>
      <c r="AG65" s="1" t="s">
        <v>82</v>
      </c>
      <c r="AH65" s="1" t="s">
        <v>202</v>
      </c>
      <c r="AI65" s="1" t="s">
        <v>60</v>
      </c>
      <c r="AJ65" s="1" t="s">
        <v>194</v>
      </c>
      <c r="AK65" s="1" t="s">
        <v>193</v>
      </c>
      <c r="AL65" s="1" t="s">
        <v>203</v>
      </c>
      <c r="AM65" s="1" t="s">
        <v>204</v>
      </c>
      <c r="AN65" s="1">
        <v>1</v>
      </c>
      <c r="AO65" s="1" t="s">
        <v>205</v>
      </c>
      <c r="AP65" s="1" t="s">
        <v>47</v>
      </c>
      <c r="AQ65" s="1" t="s">
        <v>80</v>
      </c>
      <c r="AS65" s="1" t="s">
        <v>153</v>
      </c>
      <c r="AT65" s="1" t="s">
        <v>196</v>
      </c>
      <c r="AU65" s="1" t="s">
        <v>202</v>
      </c>
      <c r="AV65" s="1" t="s">
        <v>195</v>
      </c>
      <c r="AX65">
        <f t="shared" si="12"/>
        <v>210343</v>
      </c>
      <c r="AY65">
        <f t="shared" si="0"/>
        <v>210.34299999999999</v>
      </c>
      <c r="AZ65" s="1">
        <v>264</v>
      </c>
      <c r="BA65" s="8"/>
      <c r="BB65" s="8"/>
    </row>
    <row r="66" spans="1:54" x14ac:dyDescent="0.25">
      <c r="A66" s="1" t="s">
        <v>583</v>
      </c>
      <c r="B66" s="1" t="s">
        <v>217</v>
      </c>
      <c r="C66" s="1" t="s">
        <v>114</v>
      </c>
      <c r="D66" s="1" t="s">
        <v>207</v>
      </c>
      <c r="E66" s="1" t="s">
        <v>209</v>
      </c>
      <c r="F66" s="1">
        <v>164.08871424</v>
      </c>
      <c r="G66" s="1" t="s">
        <v>21</v>
      </c>
      <c r="H66" s="1" t="s">
        <v>186</v>
      </c>
      <c r="I66" s="2">
        <v>42226.5625</v>
      </c>
      <c r="O66" s="1">
        <v>88.5</v>
      </c>
      <c r="P66" s="1">
        <v>89.6</v>
      </c>
      <c r="R66" s="1">
        <v>1.7000000000000001E-2</v>
      </c>
      <c r="T66" s="1">
        <v>0.34</v>
      </c>
      <c r="V66" s="1">
        <v>54000</v>
      </c>
      <c r="W66" s="1">
        <v>9100</v>
      </c>
      <c r="Z66" s="1">
        <v>50</v>
      </c>
      <c r="AB66" s="1">
        <v>8</v>
      </c>
      <c r="AD66" s="1" t="s">
        <v>200</v>
      </c>
      <c r="AE66" s="1" t="s">
        <v>96</v>
      </c>
      <c r="AF66" s="1" t="s">
        <v>201</v>
      </c>
      <c r="AG66" s="1" t="s">
        <v>82</v>
      </c>
      <c r="AH66" s="1" t="s">
        <v>202</v>
      </c>
      <c r="AI66" s="1" t="s">
        <v>60</v>
      </c>
      <c r="AJ66" s="1" t="s">
        <v>194</v>
      </c>
      <c r="AK66" s="1" t="s">
        <v>193</v>
      </c>
      <c r="AL66" s="1" t="s">
        <v>203</v>
      </c>
      <c r="AM66" s="1" t="s">
        <v>204</v>
      </c>
      <c r="AN66" s="1">
        <v>1</v>
      </c>
      <c r="AO66" s="1" t="s">
        <v>205</v>
      </c>
      <c r="AP66" s="1" t="s">
        <v>47</v>
      </c>
      <c r="AQ66" s="1" t="s">
        <v>80</v>
      </c>
      <c r="AS66" s="1" t="s">
        <v>153</v>
      </c>
      <c r="AT66" s="1" t="s">
        <v>196</v>
      </c>
      <c r="AU66" s="1" t="s">
        <v>202</v>
      </c>
      <c r="AV66" s="1" t="s">
        <v>195</v>
      </c>
      <c r="AX66">
        <f t="shared" si="12"/>
        <v>206671.99999999997</v>
      </c>
      <c r="AY66">
        <f t="shared" si="0"/>
        <v>206.67199999999997</v>
      </c>
      <c r="AZ66" s="1">
        <v>242</v>
      </c>
      <c r="BA66" s="8"/>
      <c r="BB66" s="8"/>
    </row>
    <row r="67" spans="1:54" x14ac:dyDescent="0.25">
      <c r="A67" s="1" t="s">
        <v>582</v>
      </c>
      <c r="B67" s="1" t="s">
        <v>214</v>
      </c>
      <c r="C67" s="1" t="s">
        <v>114</v>
      </c>
      <c r="D67" s="1" t="s">
        <v>207</v>
      </c>
      <c r="E67" s="1" t="s">
        <v>209</v>
      </c>
      <c r="F67" s="1">
        <v>164.08871424</v>
      </c>
      <c r="G67" s="1" t="s">
        <v>21</v>
      </c>
      <c r="H67" s="1" t="s">
        <v>186</v>
      </c>
      <c r="I67" s="2">
        <v>42224.708333333336</v>
      </c>
      <c r="O67" s="1">
        <v>88.9</v>
      </c>
      <c r="P67" s="1">
        <v>96</v>
      </c>
      <c r="R67" s="1">
        <v>1.9E-2</v>
      </c>
      <c r="T67" s="1">
        <v>0.38</v>
      </c>
      <c r="V67" s="1">
        <v>58000</v>
      </c>
      <c r="W67" s="1">
        <v>9300</v>
      </c>
      <c r="Z67" s="1">
        <v>70</v>
      </c>
      <c r="AB67" s="1">
        <v>11</v>
      </c>
      <c r="AD67" s="1" t="s">
        <v>200</v>
      </c>
      <c r="AE67" s="1" t="s">
        <v>96</v>
      </c>
      <c r="AF67" s="1" t="s">
        <v>201</v>
      </c>
      <c r="AG67" s="1" t="s">
        <v>82</v>
      </c>
      <c r="AH67" s="1" t="s">
        <v>202</v>
      </c>
      <c r="AI67" s="1" t="s">
        <v>60</v>
      </c>
      <c r="AJ67" s="1" t="s">
        <v>194</v>
      </c>
      <c r="AK67" s="1" t="s">
        <v>193</v>
      </c>
      <c r="AL67" s="1">
        <v>3</v>
      </c>
      <c r="AM67" s="1" t="s">
        <v>204</v>
      </c>
      <c r="AN67" s="1">
        <v>1</v>
      </c>
      <c r="AO67" s="1" t="s">
        <v>205</v>
      </c>
      <c r="AP67" s="1" t="s">
        <v>47</v>
      </c>
      <c r="AQ67" s="1" t="s">
        <v>80</v>
      </c>
      <c r="AS67" s="1" t="s">
        <v>153</v>
      </c>
      <c r="AT67" s="1" t="s">
        <v>196</v>
      </c>
      <c r="AU67" s="1" t="s">
        <v>202</v>
      </c>
      <c r="AV67" s="1" t="s">
        <v>195</v>
      </c>
      <c r="AX67">
        <f t="shared" si="12"/>
        <v>215244</v>
      </c>
      <c r="AY67">
        <f t="shared" si="0"/>
        <v>215.244</v>
      </c>
      <c r="AZ67" s="1">
        <v>262</v>
      </c>
      <c r="BA67" s="8"/>
      <c r="BB67" s="8"/>
    </row>
    <row r="68" spans="1:54" x14ac:dyDescent="0.25">
      <c r="A68" s="1" t="s">
        <v>584</v>
      </c>
      <c r="B68" s="1" t="s">
        <v>218</v>
      </c>
      <c r="C68" s="1" t="s">
        <v>114</v>
      </c>
      <c r="D68" s="1" t="s">
        <v>207</v>
      </c>
      <c r="E68" s="1" t="s">
        <v>209</v>
      </c>
      <c r="F68" s="1">
        <v>164.08871424</v>
      </c>
      <c r="G68" s="1" t="s">
        <v>21</v>
      </c>
      <c r="H68" s="1" t="s">
        <v>186</v>
      </c>
      <c r="I68" s="2">
        <v>42226.767361111109</v>
      </c>
      <c r="O68" s="1">
        <v>89.6</v>
      </c>
      <c r="P68" s="1">
        <v>96.5</v>
      </c>
      <c r="R68" s="1">
        <v>1.7000000000000001E-2</v>
      </c>
      <c r="T68" s="1">
        <v>0.34</v>
      </c>
      <c r="V68" s="1">
        <v>56000</v>
      </c>
      <c r="W68" s="1">
        <v>9200</v>
      </c>
      <c r="Z68" s="1">
        <v>50</v>
      </c>
      <c r="AB68" s="1">
        <v>8</v>
      </c>
      <c r="AD68" s="1" t="s">
        <v>200</v>
      </c>
      <c r="AE68" s="1" t="s">
        <v>96</v>
      </c>
      <c r="AF68" s="1" t="s">
        <v>201</v>
      </c>
      <c r="AG68" s="1" t="s">
        <v>82</v>
      </c>
      <c r="AH68" s="1" t="s">
        <v>202</v>
      </c>
      <c r="AI68" s="1" t="s">
        <v>60</v>
      </c>
      <c r="AJ68" s="1" t="s">
        <v>194</v>
      </c>
      <c r="AK68" s="1" t="s">
        <v>193</v>
      </c>
      <c r="AL68" s="1" t="s">
        <v>203</v>
      </c>
      <c r="AM68" s="1" t="s">
        <v>204</v>
      </c>
      <c r="AN68" s="1">
        <v>1</v>
      </c>
      <c r="AO68" s="1" t="s">
        <v>205</v>
      </c>
      <c r="AP68" s="1" t="s">
        <v>47</v>
      </c>
      <c r="AQ68" s="1" t="s">
        <v>80</v>
      </c>
      <c r="AS68" s="1" t="s">
        <v>153</v>
      </c>
      <c r="AT68" s="1" t="s">
        <v>196</v>
      </c>
      <c r="AU68" s="1" t="s">
        <v>202</v>
      </c>
      <c r="AV68" s="1" t="s">
        <v>195</v>
      </c>
      <c r="AX68">
        <f t="shared" si="12"/>
        <v>214081</v>
      </c>
      <c r="AY68">
        <f t="shared" si="0"/>
        <v>214.08099999999999</v>
      </c>
      <c r="AZ68" s="1">
        <v>254</v>
      </c>
      <c r="BA68" s="8"/>
      <c r="BB68" s="8"/>
    </row>
    <row r="69" spans="1:54" x14ac:dyDescent="0.25">
      <c r="A69" s="1" t="s">
        <v>515</v>
      </c>
      <c r="B69" s="1" t="s">
        <v>216</v>
      </c>
      <c r="C69" s="1" t="s">
        <v>114</v>
      </c>
      <c r="D69" s="1" t="s">
        <v>207</v>
      </c>
      <c r="E69" s="1" t="s">
        <v>209</v>
      </c>
      <c r="F69" s="1">
        <v>164.08871424</v>
      </c>
      <c r="G69" s="1" t="s">
        <v>21</v>
      </c>
      <c r="H69" s="1" t="s">
        <v>186</v>
      </c>
      <c r="I69" s="2">
        <v>42225.239583333336</v>
      </c>
      <c r="O69" s="1">
        <v>89.8</v>
      </c>
      <c r="P69" s="1">
        <v>90.9</v>
      </c>
      <c r="R69" s="1">
        <v>2.3E-2</v>
      </c>
      <c r="T69" s="1">
        <v>0.38</v>
      </c>
      <c r="V69" s="1">
        <v>56000</v>
      </c>
      <c r="W69" s="1">
        <v>9100</v>
      </c>
      <c r="Z69" s="1">
        <v>30</v>
      </c>
      <c r="AB69" s="1">
        <v>9</v>
      </c>
      <c r="AD69" s="1" t="s">
        <v>200</v>
      </c>
      <c r="AE69" s="1" t="s">
        <v>96</v>
      </c>
      <c r="AF69" s="1" t="s">
        <v>201</v>
      </c>
      <c r="AG69" s="1" t="s">
        <v>82</v>
      </c>
      <c r="AH69" s="1" t="s">
        <v>202</v>
      </c>
      <c r="AI69" s="1" t="s">
        <v>60</v>
      </c>
      <c r="AJ69" s="1" t="s">
        <v>194</v>
      </c>
      <c r="AK69" s="1" t="s">
        <v>193</v>
      </c>
      <c r="AL69" s="1" t="s">
        <v>203</v>
      </c>
      <c r="AM69" s="1" t="s">
        <v>204</v>
      </c>
      <c r="AN69" s="1">
        <v>1</v>
      </c>
      <c r="AO69" s="1" t="s">
        <v>205</v>
      </c>
      <c r="AP69" s="1" t="s">
        <v>47</v>
      </c>
      <c r="AQ69" s="1" t="s">
        <v>80</v>
      </c>
      <c r="AS69" s="1" t="s">
        <v>153</v>
      </c>
      <c r="AT69" s="1" t="s">
        <v>196</v>
      </c>
      <c r="AU69" s="1" t="s">
        <v>202</v>
      </c>
      <c r="AV69" s="1" t="s">
        <v>195</v>
      </c>
      <c r="AX69">
        <f t="shared" si="12"/>
        <v>210792</v>
      </c>
      <c r="AY69">
        <f t="shared" si="0"/>
        <v>210.792</v>
      </c>
      <c r="AZ69" s="1">
        <v>258</v>
      </c>
      <c r="BA69" s="8"/>
      <c r="BB69" s="8"/>
    </row>
    <row r="70" spans="1:54" x14ac:dyDescent="0.25">
      <c r="A70" s="1" t="s">
        <v>590</v>
      </c>
      <c r="B70" s="1" t="s">
        <v>225</v>
      </c>
      <c r="C70" s="1" t="s">
        <v>114</v>
      </c>
      <c r="D70" s="1" t="s">
        <v>207</v>
      </c>
      <c r="E70" s="1" t="s">
        <v>209</v>
      </c>
      <c r="F70" s="1">
        <v>164.08871424</v>
      </c>
      <c r="G70" s="1" t="s">
        <v>21</v>
      </c>
      <c r="H70" s="1" t="s">
        <v>186</v>
      </c>
      <c r="I70" s="2">
        <v>42228.729166666664</v>
      </c>
      <c r="O70" s="1">
        <v>90.3</v>
      </c>
      <c r="P70" s="1">
        <v>98.3</v>
      </c>
      <c r="R70" s="1">
        <v>2.1000000000000001E-2</v>
      </c>
      <c r="T70" s="1">
        <v>0.35</v>
      </c>
      <c r="V70" s="1">
        <v>57000</v>
      </c>
      <c r="W70" s="1">
        <v>9800</v>
      </c>
      <c r="Z70" s="1">
        <v>40</v>
      </c>
      <c r="AB70" s="1">
        <v>7</v>
      </c>
      <c r="AD70" s="1" t="s">
        <v>200</v>
      </c>
      <c r="AE70" s="1" t="s">
        <v>96</v>
      </c>
      <c r="AF70" s="1" t="s">
        <v>201</v>
      </c>
      <c r="AG70" s="1" t="s">
        <v>82</v>
      </c>
      <c r="AH70" s="1" t="s">
        <v>202</v>
      </c>
      <c r="AI70" s="1" t="s">
        <v>60</v>
      </c>
      <c r="AJ70" s="1" t="s">
        <v>194</v>
      </c>
      <c r="AK70" s="1" t="s">
        <v>193</v>
      </c>
      <c r="AL70" s="1" t="s">
        <v>203</v>
      </c>
      <c r="AM70" s="1" t="s">
        <v>204</v>
      </c>
      <c r="AN70" s="1">
        <v>1</v>
      </c>
      <c r="AO70" s="1" t="s">
        <v>205</v>
      </c>
      <c r="AP70" s="1" t="s">
        <v>47</v>
      </c>
      <c r="AQ70" s="1" t="s">
        <v>80</v>
      </c>
      <c r="AS70" s="1" t="s">
        <v>153</v>
      </c>
      <c r="AT70" s="1" t="s">
        <v>196</v>
      </c>
      <c r="AU70" s="1" t="s">
        <v>202</v>
      </c>
      <c r="AV70" s="1" t="s">
        <v>195</v>
      </c>
      <c r="AX70">
        <f t="shared" si="12"/>
        <v>217482</v>
      </c>
      <c r="AY70">
        <f t="shared" si="0"/>
        <v>217.482</v>
      </c>
      <c r="AZ70" s="1">
        <v>262</v>
      </c>
      <c r="BA70" s="8"/>
      <c r="BB70" s="8"/>
    </row>
    <row r="71" spans="1:54" x14ac:dyDescent="0.25">
      <c r="A71" s="1" t="s">
        <v>585</v>
      </c>
      <c r="B71" s="1" t="s">
        <v>219</v>
      </c>
      <c r="C71" s="1" t="s">
        <v>114</v>
      </c>
      <c r="D71" s="1" t="s">
        <v>207</v>
      </c>
      <c r="E71" s="1" t="s">
        <v>209</v>
      </c>
      <c r="F71" s="1">
        <v>164.08871424</v>
      </c>
      <c r="G71" s="1" t="s">
        <v>21</v>
      </c>
      <c r="H71" s="1" t="s">
        <v>186</v>
      </c>
      <c r="I71" s="2">
        <v>42227.002083333333</v>
      </c>
      <c r="O71" s="1">
        <v>90.4</v>
      </c>
      <c r="P71" s="1">
        <v>92.2</v>
      </c>
      <c r="Q71" s="1">
        <v>10</v>
      </c>
      <c r="R71" s="1">
        <v>1.9E-2</v>
      </c>
      <c r="T71" s="1">
        <v>0.34</v>
      </c>
      <c r="V71" s="1">
        <v>56000</v>
      </c>
      <c r="W71" s="1">
        <v>9100</v>
      </c>
      <c r="Z71" s="1">
        <v>40</v>
      </c>
      <c r="AB71" s="1">
        <v>8</v>
      </c>
      <c r="AD71" s="1" t="s">
        <v>200</v>
      </c>
      <c r="AE71" s="1" t="s">
        <v>96</v>
      </c>
      <c r="AF71" s="1" t="s">
        <v>201</v>
      </c>
      <c r="AG71" s="1" t="s">
        <v>82</v>
      </c>
      <c r="AH71" s="1" t="s">
        <v>202</v>
      </c>
      <c r="AI71" s="1" t="s">
        <v>60</v>
      </c>
      <c r="AJ71" s="1" t="s">
        <v>194</v>
      </c>
      <c r="AK71" s="1" t="s">
        <v>193</v>
      </c>
      <c r="AL71" s="1" t="s">
        <v>203</v>
      </c>
      <c r="AM71" s="1" t="s">
        <v>204</v>
      </c>
      <c r="AN71" s="1">
        <v>1</v>
      </c>
      <c r="AO71" s="1" t="s">
        <v>205</v>
      </c>
      <c r="AP71" s="1" t="s">
        <v>47</v>
      </c>
      <c r="AQ71" s="1" t="s">
        <v>80</v>
      </c>
      <c r="AS71" s="1" t="s">
        <v>153</v>
      </c>
      <c r="AT71" s="1" t="s">
        <v>196</v>
      </c>
      <c r="AU71" s="1" t="s">
        <v>202</v>
      </c>
      <c r="AV71" s="1" t="s">
        <v>195</v>
      </c>
      <c r="AX71">
        <f t="shared" si="12"/>
        <v>222150</v>
      </c>
      <c r="AY71">
        <f t="shared" si="0"/>
        <v>222.15</v>
      </c>
      <c r="AZ71" s="1">
        <v>256</v>
      </c>
      <c r="BA71" s="8"/>
      <c r="BB71" s="8"/>
    </row>
    <row r="72" spans="1:54" x14ac:dyDescent="0.25">
      <c r="A72" s="1" t="s">
        <v>593</v>
      </c>
      <c r="B72" s="1" t="s">
        <v>228</v>
      </c>
      <c r="C72" s="1" t="s">
        <v>114</v>
      </c>
      <c r="D72" s="1" t="s">
        <v>207</v>
      </c>
      <c r="E72" s="1" t="s">
        <v>209</v>
      </c>
      <c r="F72" s="1">
        <v>164.08871424</v>
      </c>
      <c r="G72" s="1" t="s">
        <v>21</v>
      </c>
      <c r="H72" s="1" t="s">
        <v>186</v>
      </c>
      <c r="I72" s="2">
        <v>42229.493055555555</v>
      </c>
      <c r="O72" s="1">
        <v>90.6</v>
      </c>
      <c r="P72" s="1">
        <v>84.8</v>
      </c>
      <c r="R72" s="1">
        <v>2.1000000000000001E-2</v>
      </c>
      <c r="T72" s="1">
        <v>0.36</v>
      </c>
      <c r="V72" s="1">
        <v>54000</v>
      </c>
      <c r="W72" s="1">
        <v>9500</v>
      </c>
      <c r="Z72" s="1">
        <v>30</v>
      </c>
      <c r="AB72" s="1">
        <v>7</v>
      </c>
      <c r="AD72" s="1" t="s">
        <v>200</v>
      </c>
      <c r="AE72" s="1" t="s">
        <v>96</v>
      </c>
      <c r="AF72" s="1" t="s">
        <v>201</v>
      </c>
      <c r="AG72" s="1" t="s">
        <v>82</v>
      </c>
      <c r="AH72" s="1" t="s">
        <v>202</v>
      </c>
      <c r="AI72" s="1" t="s">
        <v>60</v>
      </c>
      <c r="AJ72" s="1" t="s">
        <v>194</v>
      </c>
      <c r="AK72" s="1" t="s">
        <v>193</v>
      </c>
      <c r="AL72" s="1" t="s">
        <v>203</v>
      </c>
      <c r="AM72" s="1" t="s">
        <v>204</v>
      </c>
      <c r="AN72" s="1">
        <v>1</v>
      </c>
      <c r="AO72" s="1" t="s">
        <v>205</v>
      </c>
      <c r="AP72" s="1" t="s">
        <v>47</v>
      </c>
      <c r="AQ72" s="1" t="s">
        <v>80</v>
      </c>
      <c r="AS72" s="1" t="s">
        <v>153</v>
      </c>
      <c r="AT72" s="1" t="s">
        <v>196</v>
      </c>
      <c r="AU72" s="1" t="s">
        <v>202</v>
      </c>
      <c r="AV72" s="1" t="s">
        <v>195</v>
      </c>
      <c r="AX72">
        <f t="shared" si="12"/>
        <v>206247</v>
      </c>
      <c r="AY72">
        <f t="shared" ref="AY72:AY135" si="13">AX72/1000</f>
        <v>206.24700000000001</v>
      </c>
      <c r="AZ72" s="1">
        <v>254</v>
      </c>
      <c r="BA72" s="8"/>
      <c r="BB72" s="8"/>
    </row>
    <row r="73" spans="1:54" x14ac:dyDescent="0.25">
      <c r="A73" s="1" t="s">
        <v>592</v>
      </c>
      <c r="B73" s="1" t="s">
        <v>227</v>
      </c>
      <c r="C73" s="1" t="s">
        <v>114</v>
      </c>
      <c r="D73" s="1" t="s">
        <v>207</v>
      </c>
      <c r="E73" s="1" t="s">
        <v>209</v>
      </c>
      <c r="F73" s="1">
        <v>164.08871424</v>
      </c>
      <c r="G73" s="1" t="s">
        <v>21</v>
      </c>
      <c r="H73" s="1" t="s">
        <v>186</v>
      </c>
      <c r="I73" s="2">
        <v>42229.263888888891</v>
      </c>
      <c r="O73" s="1">
        <v>91.1</v>
      </c>
      <c r="P73" s="1">
        <v>92.3</v>
      </c>
      <c r="R73" s="1">
        <v>2.1000000000000001E-2</v>
      </c>
      <c r="T73" s="1">
        <v>0.38</v>
      </c>
      <c r="V73" s="1">
        <v>57000</v>
      </c>
      <c r="W73" s="1">
        <v>9600</v>
      </c>
      <c r="Z73" s="1">
        <v>30</v>
      </c>
      <c r="AB73" s="1">
        <v>7</v>
      </c>
      <c r="AD73" s="1" t="s">
        <v>200</v>
      </c>
      <c r="AE73" s="1" t="s">
        <v>96</v>
      </c>
      <c r="AF73" s="1" t="s">
        <v>201</v>
      </c>
      <c r="AG73" s="1" t="s">
        <v>82</v>
      </c>
      <c r="AH73" s="1" t="s">
        <v>202</v>
      </c>
      <c r="AI73" s="1" t="s">
        <v>60</v>
      </c>
      <c r="AJ73" s="1" t="s">
        <v>194</v>
      </c>
      <c r="AK73" s="1" t="s">
        <v>193</v>
      </c>
      <c r="AL73" s="1" t="s">
        <v>203</v>
      </c>
      <c r="AM73" s="1" t="s">
        <v>204</v>
      </c>
      <c r="AN73" s="1">
        <v>1</v>
      </c>
      <c r="AO73" s="1" t="s">
        <v>205</v>
      </c>
      <c r="AP73" s="1" t="s">
        <v>47</v>
      </c>
      <c r="AQ73" s="1" t="s">
        <v>80</v>
      </c>
      <c r="AS73" s="1" t="s">
        <v>153</v>
      </c>
      <c r="AT73" s="1" t="s">
        <v>196</v>
      </c>
      <c r="AU73" s="1" t="s">
        <v>202</v>
      </c>
      <c r="AV73" s="1" t="s">
        <v>195</v>
      </c>
      <c r="AX73">
        <f t="shared" si="12"/>
        <v>214442</v>
      </c>
      <c r="AY73">
        <f t="shared" si="13"/>
        <v>214.44200000000001</v>
      </c>
      <c r="AZ73" s="1">
        <v>256</v>
      </c>
      <c r="BA73" s="8"/>
      <c r="BB73" s="8"/>
    </row>
    <row r="74" spans="1:54" x14ac:dyDescent="0.25">
      <c r="A74" s="1" t="s">
        <v>589</v>
      </c>
      <c r="B74" s="1" t="s">
        <v>223</v>
      </c>
      <c r="C74" s="1" t="s">
        <v>114</v>
      </c>
      <c r="D74" s="1" t="s">
        <v>207</v>
      </c>
      <c r="E74" s="1" t="s">
        <v>209</v>
      </c>
      <c r="F74" s="1">
        <v>164.08871424</v>
      </c>
      <c r="G74" s="1" t="s">
        <v>21</v>
      </c>
      <c r="H74" s="1" t="s">
        <v>186</v>
      </c>
      <c r="I74" s="2">
        <v>42228.534722222219</v>
      </c>
      <c r="O74" s="1">
        <v>91.3</v>
      </c>
      <c r="P74" s="1">
        <v>87.9</v>
      </c>
      <c r="R74" s="1">
        <v>0.02</v>
      </c>
      <c r="T74" s="1">
        <v>0.36</v>
      </c>
      <c r="V74" s="1">
        <v>55000</v>
      </c>
      <c r="W74" s="1">
        <v>9700</v>
      </c>
      <c r="Z74" s="1">
        <v>30</v>
      </c>
      <c r="AB74" s="1">
        <v>7</v>
      </c>
      <c r="AD74" s="1" t="s">
        <v>200</v>
      </c>
      <c r="AE74" s="1" t="s">
        <v>96</v>
      </c>
      <c r="AF74" s="1" t="s">
        <v>201</v>
      </c>
      <c r="AG74" s="1" t="s">
        <v>82</v>
      </c>
      <c r="AH74" s="1" t="s">
        <v>202</v>
      </c>
      <c r="AI74" s="1" t="s">
        <v>60</v>
      </c>
      <c r="AJ74" s="1" t="s">
        <v>194</v>
      </c>
      <c r="AK74" s="1" t="s">
        <v>193</v>
      </c>
      <c r="AL74" s="1" t="s">
        <v>203</v>
      </c>
      <c r="AM74" s="1" t="s">
        <v>204</v>
      </c>
      <c r="AN74" s="1">
        <v>1</v>
      </c>
      <c r="AO74" s="1" t="s">
        <v>205</v>
      </c>
      <c r="AP74" s="1" t="s">
        <v>47</v>
      </c>
      <c r="AQ74" s="1" t="s">
        <v>80</v>
      </c>
      <c r="AS74" s="1" t="s">
        <v>153</v>
      </c>
      <c r="AT74" s="1" t="s">
        <v>196</v>
      </c>
      <c r="AU74" s="1" t="s">
        <v>202</v>
      </c>
      <c r="AV74" s="1" t="s">
        <v>195</v>
      </c>
      <c r="AX74">
        <f t="shared" si="12"/>
        <v>210037</v>
      </c>
      <c r="AY74">
        <f t="shared" si="13"/>
        <v>210.03700000000001</v>
      </c>
      <c r="AZ74" s="1">
        <v>254</v>
      </c>
      <c r="BA74" s="8"/>
      <c r="BB74" s="8"/>
    </row>
    <row r="75" spans="1:54" x14ac:dyDescent="0.25">
      <c r="A75" s="1" t="s">
        <v>591</v>
      </c>
      <c r="B75" s="1" t="s">
        <v>226</v>
      </c>
      <c r="C75" s="1" t="s">
        <v>114</v>
      </c>
      <c r="D75" s="1" t="s">
        <v>207</v>
      </c>
      <c r="E75" s="1" t="s">
        <v>209</v>
      </c>
      <c r="F75" s="1">
        <v>164.08871424</v>
      </c>
      <c r="G75" s="1" t="s">
        <v>21</v>
      </c>
      <c r="H75" s="1" t="s">
        <v>186</v>
      </c>
      <c r="I75" s="2">
        <v>42228.972222222219</v>
      </c>
      <c r="O75" s="1">
        <v>91.5</v>
      </c>
      <c r="P75" s="1">
        <v>97.9</v>
      </c>
      <c r="R75" s="1">
        <v>2.1000000000000001E-2</v>
      </c>
      <c r="T75" s="1">
        <v>0.35</v>
      </c>
      <c r="V75" s="1">
        <v>58000</v>
      </c>
      <c r="W75" s="1">
        <v>9800</v>
      </c>
      <c r="Z75" s="1">
        <v>30</v>
      </c>
      <c r="AB75" s="1">
        <v>6</v>
      </c>
      <c r="AD75" s="1" t="s">
        <v>200</v>
      </c>
      <c r="AE75" s="1" t="s">
        <v>96</v>
      </c>
      <c r="AF75" s="1" t="s">
        <v>201</v>
      </c>
      <c r="AG75" s="1" t="s">
        <v>82</v>
      </c>
      <c r="AH75" s="1" t="s">
        <v>202</v>
      </c>
      <c r="AI75" s="1" t="s">
        <v>60</v>
      </c>
      <c r="AJ75" s="1" t="s">
        <v>194</v>
      </c>
      <c r="AK75" s="1" t="s">
        <v>193</v>
      </c>
      <c r="AL75" s="1" t="s">
        <v>203</v>
      </c>
      <c r="AM75" s="1" t="s">
        <v>204</v>
      </c>
      <c r="AN75" s="1">
        <v>1</v>
      </c>
      <c r="AO75" s="1" t="s">
        <v>205</v>
      </c>
      <c r="AP75" s="1" t="s">
        <v>47</v>
      </c>
      <c r="AQ75" s="1" t="s">
        <v>80</v>
      </c>
      <c r="AS75" s="1" t="s">
        <v>153</v>
      </c>
      <c r="AT75" s="1" t="s">
        <v>196</v>
      </c>
      <c r="AU75" s="1" t="s">
        <v>202</v>
      </c>
      <c r="AV75" s="1" t="s">
        <v>195</v>
      </c>
      <c r="AX75">
        <f t="shared" si="12"/>
        <v>219427</v>
      </c>
      <c r="AY75">
        <f t="shared" si="13"/>
        <v>219.42699999999999</v>
      </c>
      <c r="AZ75" s="1">
        <v>264</v>
      </c>
      <c r="BA75" s="8"/>
      <c r="BB75" s="8"/>
    </row>
    <row r="76" spans="1:54" x14ac:dyDescent="0.25">
      <c r="A76" s="1" t="s">
        <v>587</v>
      </c>
      <c r="B76" s="1" t="s">
        <v>221</v>
      </c>
      <c r="C76" s="1" t="s">
        <v>114</v>
      </c>
      <c r="D76" s="1" t="s">
        <v>207</v>
      </c>
      <c r="E76" s="1" t="s">
        <v>209</v>
      </c>
      <c r="F76" s="1">
        <v>164.08871424</v>
      </c>
      <c r="G76" s="1" t="s">
        <v>21</v>
      </c>
      <c r="H76" s="1" t="s">
        <v>186</v>
      </c>
      <c r="I76" s="2">
        <v>42227.506944444445</v>
      </c>
      <c r="O76" s="1">
        <v>91.7</v>
      </c>
      <c r="P76" s="1">
        <v>85.7</v>
      </c>
      <c r="Q76" s="1">
        <v>10.199999999999999</v>
      </c>
      <c r="R76" s="1">
        <v>1.9E-2</v>
      </c>
      <c r="T76" s="1">
        <v>0.35</v>
      </c>
      <c r="V76" s="1">
        <v>53000</v>
      </c>
      <c r="W76" s="1">
        <v>9300</v>
      </c>
      <c r="Z76" s="1">
        <v>40</v>
      </c>
      <c r="AB76" s="1">
        <v>7</v>
      </c>
      <c r="AD76" s="1" t="s">
        <v>200</v>
      </c>
      <c r="AE76" s="1" t="s">
        <v>96</v>
      </c>
      <c r="AF76" s="1" t="s">
        <v>201</v>
      </c>
      <c r="AG76" s="1" t="s">
        <v>82</v>
      </c>
      <c r="AH76" s="1" t="s">
        <v>202</v>
      </c>
      <c r="AI76" s="1" t="s">
        <v>60</v>
      </c>
      <c r="AJ76" s="1" t="s">
        <v>194</v>
      </c>
      <c r="AK76" s="1" t="s">
        <v>193</v>
      </c>
      <c r="AL76" s="1" t="s">
        <v>203</v>
      </c>
      <c r="AM76" s="1" t="s">
        <v>204</v>
      </c>
      <c r="AN76" s="1">
        <v>1</v>
      </c>
      <c r="AO76" s="1" t="s">
        <v>205</v>
      </c>
      <c r="AP76" s="1" t="s">
        <v>47</v>
      </c>
      <c r="AQ76" s="1" t="s">
        <v>80</v>
      </c>
      <c r="AS76" s="1" t="s">
        <v>153</v>
      </c>
      <c r="AT76" s="1" t="s">
        <v>196</v>
      </c>
      <c r="AU76" s="1" t="s">
        <v>202</v>
      </c>
      <c r="AV76" s="1" t="s">
        <v>195</v>
      </c>
      <c r="AX76">
        <f t="shared" si="12"/>
        <v>216894</v>
      </c>
      <c r="AY76">
        <f t="shared" si="13"/>
        <v>216.89400000000001</v>
      </c>
      <c r="AZ76" s="1">
        <v>246</v>
      </c>
      <c r="BA76" s="8"/>
      <c r="BB76" s="8"/>
    </row>
    <row r="77" spans="1:54" x14ac:dyDescent="0.25">
      <c r="A77" s="1" t="s">
        <v>586</v>
      </c>
      <c r="B77" s="1" t="s">
        <v>220</v>
      </c>
      <c r="C77" s="1" t="s">
        <v>114</v>
      </c>
      <c r="D77" s="1" t="s">
        <v>207</v>
      </c>
      <c r="E77" s="1" t="s">
        <v>209</v>
      </c>
      <c r="F77" s="1">
        <v>164.08871424</v>
      </c>
      <c r="G77" s="1" t="s">
        <v>21</v>
      </c>
      <c r="H77" s="1" t="s">
        <v>186</v>
      </c>
      <c r="I77" s="2">
        <v>42227.276388888888</v>
      </c>
      <c r="O77" s="1">
        <v>91.8</v>
      </c>
      <c r="P77" s="1">
        <v>84.1</v>
      </c>
      <c r="R77" s="1">
        <v>2.1999999999999999E-2</v>
      </c>
      <c r="T77" s="1">
        <v>0.36</v>
      </c>
      <c r="V77" s="1">
        <v>53000</v>
      </c>
      <c r="W77" s="1">
        <v>9100</v>
      </c>
      <c r="Z77" s="1">
        <v>40</v>
      </c>
      <c r="AB77" s="1">
        <v>8</v>
      </c>
      <c r="AD77" s="1" t="s">
        <v>200</v>
      </c>
      <c r="AE77" s="1" t="s">
        <v>96</v>
      </c>
      <c r="AF77" s="1" t="s">
        <v>201</v>
      </c>
      <c r="AG77" s="1" t="s">
        <v>82</v>
      </c>
      <c r="AH77" s="1" t="s">
        <v>202</v>
      </c>
      <c r="AI77" s="1" t="s">
        <v>60</v>
      </c>
      <c r="AJ77" s="1" t="s">
        <v>194</v>
      </c>
      <c r="AK77" s="1" t="s">
        <v>193</v>
      </c>
      <c r="AL77" s="1" t="s">
        <v>203</v>
      </c>
      <c r="AM77" s="1" t="s">
        <v>204</v>
      </c>
      <c r="AN77" s="1">
        <v>1</v>
      </c>
      <c r="AO77" s="1" t="s">
        <v>205</v>
      </c>
      <c r="AP77" s="1" t="s">
        <v>47</v>
      </c>
      <c r="AQ77" s="1" t="s">
        <v>80</v>
      </c>
      <c r="AS77" s="1" t="s">
        <v>153</v>
      </c>
      <c r="AT77" s="1" t="s">
        <v>196</v>
      </c>
      <c r="AU77" s="1" t="s">
        <v>202</v>
      </c>
      <c r="AV77" s="1" t="s">
        <v>195</v>
      </c>
      <c r="AX77">
        <f t="shared" si="12"/>
        <v>205632</v>
      </c>
      <c r="AY77">
        <f t="shared" si="13"/>
        <v>205.63200000000001</v>
      </c>
      <c r="AZ77" s="1">
        <v>244</v>
      </c>
      <c r="BA77" s="8"/>
      <c r="BB77" s="8"/>
    </row>
    <row r="78" spans="1:54" x14ac:dyDescent="0.25">
      <c r="A78" s="1" t="s">
        <v>595</v>
      </c>
      <c r="B78" s="1" t="s">
        <v>230</v>
      </c>
      <c r="C78" s="1" t="s">
        <v>114</v>
      </c>
      <c r="D78" s="1" t="s">
        <v>207</v>
      </c>
      <c r="E78" s="1" t="s">
        <v>209</v>
      </c>
      <c r="F78" s="1">
        <v>164.08871424</v>
      </c>
      <c r="G78" s="1" t="s">
        <v>21</v>
      </c>
      <c r="H78" s="1" t="s">
        <v>186</v>
      </c>
      <c r="I78" s="2">
        <v>42230.291666666664</v>
      </c>
      <c r="O78" s="1">
        <v>92</v>
      </c>
      <c r="P78" s="1">
        <v>92.8</v>
      </c>
      <c r="R78" s="1">
        <v>2.1000000000000001E-2</v>
      </c>
      <c r="T78" s="1">
        <v>0.37</v>
      </c>
      <c r="V78" s="1">
        <v>57000</v>
      </c>
      <c r="W78" s="1">
        <v>9300</v>
      </c>
      <c r="Z78" s="1">
        <v>30</v>
      </c>
      <c r="AB78" s="1">
        <v>7</v>
      </c>
      <c r="AD78" s="1" t="s">
        <v>200</v>
      </c>
      <c r="AE78" s="1" t="s">
        <v>96</v>
      </c>
      <c r="AF78" s="1" t="s">
        <v>201</v>
      </c>
      <c r="AG78" s="1" t="s">
        <v>82</v>
      </c>
      <c r="AH78" s="1" t="s">
        <v>202</v>
      </c>
      <c r="AI78" s="1" t="s">
        <v>60</v>
      </c>
      <c r="AJ78" s="1" t="s">
        <v>194</v>
      </c>
      <c r="AK78" s="1" t="s">
        <v>193</v>
      </c>
      <c r="AL78" s="1" t="s">
        <v>203</v>
      </c>
      <c r="AM78" s="1" t="s">
        <v>204</v>
      </c>
      <c r="AN78" s="1">
        <v>1</v>
      </c>
      <c r="AO78" s="1" t="s">
        <v>205</v>
      </c>
      <c r="AP78" s="1" t="s">
        <v>47</v>
      </c>
      <c r="AQ78" s="1" t="s">
        <v>80</v>
      </c>
      <c r="AS78" s="1" t="s">
        <v>153</v>
      </c>
      <c r="AT78" s="1" t="s">
        <v>196</v>
      </c>
      <c r="AU78" s="1" t="s">
        <v>202</v>
      </c>
      <c r="AV78" s="1" t="s">
        <v>195</v>
      </c>
      <c r="AX78">
        <f t="shared" si="12"/>
        <v>215337.00000000003</v>
      </c>
      <c r="AY78">
        <f t="shared" si="13"/>
        <v>215.33700000000002</v>
      </c>
      <c r="AZ78" s="1">
        <v>262</v>
      </c>
      <c r="BA78" s="8"/>
      <c r="BB78" s="8"/>
    </row>
    <row r="79" spans="1:54" x14ac:dyDescent="0.25">
      <c r="A79" s="1" t="s">
        <v>594</v>
      </c>
      <c r="B79" s="1" t="s">
        <v>229</v>
      </c>
      <c r="C79" s="1" t="s">
        <v>114</v>
      </c>
      <c r="D79" s="1" t="s">
        <v>207</v>
      </c>
      <c r="E79" s="1" t="s">
        <v>209</v>
      </c>
      <c r="F79" s="1">
        <v>164.08871424</v>
      </c>
      <c r="G79" s="1" t="s">
        <v>21</v>
      </c>
      <c r="H79" s="1" t="s">
        <v>186</v>
      </c>
      <c r="I79" s="2">
        <v>42229.743055555555</v>
      </c>
      <c r="O79" s="1">
        <v>92.6</v>
      </c>
      <c r="P79" s="1">
        <v>98</v>
      </c>
      <c r="R79" s="1">
        <v>0.02</v>
      </c>
      <c r="T79" s="1">
        <v>0.36</v>
      </c>
      <c r="V79" s="1">
        <v>59000</v>
      </c>
      <c r="W79" s="1">
        <v>9900</v>
      </c>
      <c r="Z79" s="1">
        <v>30</v>
      </c>
      <c r="AB79" s="1">
        <v>7</v>
      </c>
      <c r="AD79" s="1" t="s">
        <v>200</v>
      </c>
      <c r="AE79" s="1" t="s">
        <v>96</v>
      </c>
      <c r="AF79" s="1" t="s">
        <v>201</v>
      </c>
      <c r="AG79" s="1" t="s">
        <v>82</v>
      </c>
      <c r="AH79" s="1" t="s">
        <v>202</v>
      </c>
      <c r="AI79" s="1" t="s">
        <v>60</v>
      </c>
      <c r="AJ79" s="1" t="s">
        <v>194</v>
      </c>
      <c r="AK79" s="1" t="s">
        <v>193</v>
      </c>
      <c r="AL79" s="1" t="s">
        <v>203</v>
      </c>
      <c r="AM79" s="1" t="s">
        <v>204</v>
      </c>
      <c r="AN79" s="1">
        <v>1</v>
      </c>
      <c r="AO79" s="1" t="s">
        <v>205</v>
      </c>
      <c r="AP79" s="1" t="s">
        <v>47</v>
      </c>
      <c r="AQ79" s="1" t="s">
        <v>80</v>
      </c>
      <c r="AS79" s="1" t="s">
        <v>153</v>
      </c>
      <c r="AT79" s="1" t="s">
        <v>196</v>
      </c>
      <c r="AU79" s="1" t="s">
        <v>202</v>
      </c>
      <c r="AV79" s="1" t="s">
        <v>195</v>
      </c>
      <c r="AX79">
        <f t="shared" si="12"/>
        <v>221698</v>
      </c>
      <c r="AY79">
        <f t="shared" si="13"/>
        <v>221.69800000000001</v>
      </c>
      <c r="AZ79" s="1">
        <v>274</v>
      </c>
      <c r="BA79" s="8"/>
      <c r="BB79" s="8"/>
    </row>
    <row r="80" spans="1:54" x14ac:dyDescent="0.25">
      <c r="A80" s="1" t="s">
        <v>588</v>
      </c>
      <c r="B80" s="1" t="s">
        <v>222</v>
      </c>
      <c r="C80" s="1" t="s">
        <v>114</v>
      </c>
      <c r="D80" s="1" t="s">
        <v>207</v>
      </c>
      <c r="E80" s="1" t="s">
        <v>209</v>
      </c>
      <c r="F80" s="1">
        <v>164.08871424</v>
      </c>
      <c r="G80" s="1" t="s">
        <v>21</v>
      </c>
      <c r="H80" s="1" t="s">
        <v>186</v>
      </c>
      <c r="I80" s="2">
        <v>42227.715277777781</v>
      </c>
      <c r="O80" s="1">
        <v>92.9</v>
      </c>
      <c r="P80" s="1">
        <v>94</v>
      </c>
      <c r="Q80" s="1">
        <v>10.4</v>
      </c>
      <c r="R80" s="1">
        <v>1.9E-2</v>
      </c>
      <c r="T80" s="1">
        <v>0.35</v>
      </c>
      <c r="V80" s="1">
        <v>58000</v>
      </c>
      <c r="W80" s="1">
        <v>9500</v>
      </c>
      <c r="Z80" s="1">
        <v>40</v>
      </c>
      <c r="AB80" s="1">
        <v>7</v>
      </c>
      <c r="AD80" s="1" t="s">
        <v>200</v>
      </c>
      <c r="AE80" s="1" t="s">
        <v>96</v>
      </c>
      <c r="AF80" s="1" t="s">
        <v>201</v>
      </c>
      <c r="AG80" s="1" t="s">
        <v>82</v>
      </c>
      <c r="AH80" s="1" t="s">
        <v>202</v>
      </c>
      <c r="AI80" s="1" t="s">
        <v>60</v>
      </c>
      <c r="AJ80" s="1" t="s">
        <v>194</v>
      </c>
      <c r="AK80" s="1" t="s">
        <v>193</v>
      </c>
      <c r="AL80" s="1" t="s">
        <v>203</v>
      </c>
      <c r="AM80" s="1" t="s">
        <v>204</v>
      </c>
      <c r="AN80" s="1">
        <v>1</v>
      </c>
      <c r="AO80" s="1" t="s">
        <v>205</v>
      </c>
      <c r="AP80" s="1" t="s">
        <v>47</v>
      </c>
      <c r="AQ80" s="1" t="s">
        <v>80</v>
      </c>
      <c r="AS80" s="1" t="s">
        <v>153</v>
      </c>
      <c r="AT80" s="1" t="s">
        <v>196</v>
      </c>
      <c r="AU80" s="1" t="s">
        <v>202</v>
      </c>
      <c r="AV80" s="1" t="s">
        <v>195</v>
      </c>
      <c r="AX80">
        <f t="shared" si="12"/>
        <v>228557</v>
      </c>
      <c r="AY80">
        <f t="shared" si="13"/>
        <v>228.55699999999999</v>
      </c>
      <c r="AZ80" s="1">
        <v>262</v>
      </c>
      <c r="BA80" s="8"/>
      <c r="BB80" s="8"/>
    </row>
    <row r="81" spans="1:54" x14ac:dyDescent="0.25">
      <c r="A81" s="1" t="s">
        <v>517</v>
      </c>
      <c r="B81" s="1" t="s">
        <v>213</v>
      </c>
      <c r="C81" s="1" t="s">
        <v>114</v>
      </c>
      <c r="D81" s="1" t="s">
        <v>207</v>
      </c>
      <c r="E81" s="1" t="s">
        <v>209</v>
      </c>
      <c r="F81" s="1">
        <v>164.08871424</v>
      </c>
      <c r="G81" s="1" t="s">
        <v>21</v>
      </c>
      <c r="H81" s="1" t="s">
        <v>186</v>
      </c>
      <c r="I81" s="2">
        <v>42224.46875</v>
      </c>
      <c r="O81" s="1">
        <v>94.5</v>
      </c>
      <c r="P81" s="1">
        <v>92</v>
      </c>
      <c r="R81" s="1">
        <v>1.7999999999999999E-2</v>
      </c>
      <c r="T81" s="1">
        <v>0.38</v>
      </c>
      <c r="V81" s="1">
        <v>58000</v>
      </c>
      <c r="W81" s="1">
        <v>9100</v>
      </c>
      <c r="Z81" s="1">
        <v>20</v>
      </c>
      <c r="AB81" s="1">
        <v>10</v>
      </c>
      <c r="AD81" s="1" t="s">
        <v>200</v>
      </c>
      <c r="AE81" s="1" t="s">
        <v>96</v>
      </c>
      <c r="AF81" s="1" t="s">
        <v>201</v>
      </c>
      <c r="AG81" s="1" t="s">
        <v>82</v>
      </c>
      <c r="AH81" s="1" t="s">
        <v>202</v>
      </c>
      <c r="AI81" s="1" t="s">
        <v>60</v>
      </c>
      <c r="AJ81" s="1" t="s">
        <v>194</v>
      </c>
      <c r="AK81" s="1" t="s">
        <v>193</v>
      </c>
      <c r="AL81" s="1" t="s">
        <v>203</v>
      </c>
      <c r="AM81" s="1" t="s">
        <v>204</v>
      </c>
      <c r="AN81" s="1">
        <v>1</v>
      </c>
      <c r="AO81" s="1" t="s">
        <v>205</v>
      </c>
      <c r="AP81" s="1" t="s">
        <v>47</v>
      </c>
      <c r="AQ81" s="1" t="s">
        <v>80</v>
      </c>
      <c r="AS81" s="1" t="s">
        <v>153</v>
      </c>
      <c r="AT81" s="1" t="s">
        <v>196</v>
      </c>
      <c r="AU81" s="1" t="s">
        <v>202</v>
      </c>
      <c r="AV81" s="1" t="s">
        <v>195</v>
      </c>
      <c r="AX81">
        <f t="shared" si="12"/>
        <v>218149</v>
      </c>
      <c r="AY81">
        <f t="shared" si="13"/>
        <v>218.149</v>
      </c>
      <c r="AZ81" s="1">
        <v>268</v>
      </c>
      <c r="BA81" s="8"/>
      <c r="BB81" s="8"/>
    </row>
    <row r="82" spans="1:54" x14ac:dyDescent="0.25">
      <c r="A82" s="1" t="s">
        <v>512</v>
      </c>
      <c r="B82" s="1">
        <v>2495781</v>
      </c>
      <c r="C82" s="1" t="s">
        <v>114</v>
      </c>
      <c r="D82" s="1" t="s">
        <v>231</v>
      </c>
      <c r="E82" s="1" t="s">
        <v>209</v>
      </c>
      <c r="F82" s="1">
        <v>164.08871424</v>
      </c>
      <c r="G82" s="1" t="s">
        <v>21</v>
      </c>
      <c r="H82" s="1" t="s">
        <v>186</v>
      </c>
      <c r="I82" s="2">
        <v>42426.509722222225</v>
      </c>
      <c r="L82" s="1">
        <v>490</v>
      </c>
      <c r="O82" s="1">
        <v>114</v>
      </c>
      <c r="P82" s="1">
        <v>128</v>
      </c>
      <c r="Q82" s="1">
        <v>13</v>
      </c>
      <c r="T82" s="1">
        <v>0.3</v>
      </c>
      <c r="AZ82" s="1">
        <v>326</v>
      </c>
      <c r="BA82" s="8">
        <f t="shared" ref="BA82:BA143" si="14">L82*(1 +0.02*(25-J82))</f>
        <v>735</v>
      </c>
      <c r="BB82" s="8">
        <f>BA82*BB$4</f>
        <v>433.65</v>
      </c>
    </row>
    <row r="83" spans="1:54" x14ac:dyDescent="0.25">
      <c r="A83" s="1" t="s">
        <v>522</v>
      </c>
      <c r="B83" s="1" t="s">
        <v>212</v>
      </c>
      <c r="C83" s="1" t="s">
        <v>114</v>
      </c>
      <c r="D83" s="1" t="s">
        <v>207</v>
      </c>
      <c r="E83" s="1" t="s">
        <v>209</v>
      </c>
      <c r="F83" s="1">
        <v>164.08871424</v>
      </c>
      <c r="G83" s="1" t="s">
        <v>21</v>
      </c>
      <c r="H83" s="1" t="s">
        <v>186</v>
      </c>
      <c r="I83" s="2">
        <v>42224.243055555555</v>
      </c>
      <c r="O83" s="1">
        <v>117</v>
      </c>
      <c r="P83" s="1">
        <v>80.8</v>
      </c>
      <c r="R83" s="1">
        <v>2.3E-2</v>
      </c>
      <c r="T83" s="1">
        <v>0.41</v>
      </c>
      <c r="V83" s="1">
        <v>58000</v>
      </c>
      <c r="W83" s="1">
        <v>8800</v>
      </c>
      <c r="Z83" s="1">
        <v>40</v>
      </c>
      <c r="AB83" s="1">
        <v>23</v>
      </c>
      <c r="AD83" s="1" t="s">
        <v>200</v>
      </c>
      <c r="AE83" s="1" t="s">
        <v>96</v>
      </c>
      <c r="AF83" s="1" t="s">
        <v>201</v>
      </c>
      <c r="AG83" s="1" t="s">
        <v>82</v>
      </c>
      <c r="AH83" s="1" t="s">
        <v>202</v>
      </c>
      <c r="AI83" s="1" t="s">
        <v>60</v>
      </c>
      <c r="AJ83" s="1" t="s">
        <v>194</v>
      </c>
      <c r="AK83" s="1" t="s">
        <v>193</v>
      </c>
      <c r="AL83" s="1">
        <v>2</v>
      </c>
      <c r="AM83" s="1" t="s">
        <v>204</v>
      </c>
      <c r="AN83" s="1">
        <v>2</v>
      </c>
      <c r="AO83" s="1" t="s">
        <v>205</v>
      </c>
      <c r="AP83" s="1" t="s">
        <v>47</v>
      </c>
      <c r="AQ83" s="1" t="s">
        <v>80</v>
      </c>
      <c r="AS83" s="1" t="s">
        <v>153</v>
      </c>
      <c r="AT83" s="1" t="s">
        <v>196</v>
      </c>
      <c r="AU83" s="1" t="s">
        <v>202</v>
      </c>
      <c r="AV83" s="1" t="s">
        <v>195</v>
      </c>
      <c r="AX83">
        <f t="shared" ref="AX83:AX101" si="15">SUM(V83:AV83)+((O83+Q83+R83+S83+T83+(P83*61/100))*1000)</f>
        <v>233588</v>
      </c>
      <c r="AY83">
        <f t="shared" si="13"/>
        <v>233.58799999999999</v>
      </c>
      <c r="AZ83" s="1">
        <v>284</v>
      </c>
      <c r="BA83" s="8"/>
      <c r="BB83" s="8"/>
    </row>
    <row r="84" spans="1:54" x14ac:dyDescent="0.25">
      <c r="A84" s="1" t="s">
        <v>521</v>
      </c>
      <c r="B84" s="1" t="s">
        <v>233</v>
      </c>
      <c r="C84" s="1" t="s">
        <v>114</v>
      </c>
      <c r="D84" s="1" t="s">
        <v>232</v>
      </c>
      <c r="E84" s="1" t="s">
        <v>234</v>
      </c>
      <c r="F84" s="1">
        <v>189.38760192000004</v>
      </c>
      <c r="G84" s="1" t="s">
        <v>21</v>
      </c>
      <c r="H84" s="1" t="s">
        <v>186</v>
      </c>
      <c r="I84" s="2">
        <v>42223.84375</v>
      </c>
      <c r="O84" s="1">
        <v>80.400000000000006</v>
      </c>
      <c r="P84" s="1">
        <v>81.7</v>
      </c>
      <c r="R84" s="1">
        <v>2.4E-2</v>
      </c>
      <c r="T84" s="1">
        <v>0.3</v>
      </c>
      <c r="V84" s="1">
        <v>48000</v>
      </c>
      <c r="W84" s="1">
        <v>8200</v>
      </c>
      <c r="Z84" s="1">
        <v>40</v>
      </c>
      <c r="AB84" s="1">
        <v>23</v>
      </c>
      <c r="AD84" s="1" t="s">
        <v>200</v>
      </c>
      <c r="AE84" s="1" t="s">
        <v>96</v>
      </c>
      <c r="AF84" s="1" t="s">
        <v>201</v>
      </c>
      <c r="AG84" s="1" t="s">
        <v>82</v>
      </c>
      <c r="AH84" s="1" t="s">
        <v>202</v>
      </c>
      <c r="AI84" s="1" t="s">
        <v>60</v>
      </c>
      <c r="AJ84" s="1" t="s">
        <v>194</v>
      </c>
      <c r="AK84" s="1" t="s">
        <v>193</v>
      </c>
      <c r="AL84" s="1" t="s">
        <v>203</v>
      </c>
      <c r="AM84" s="1" t="s">
        <v>204</v>
      </c>
      <c r="AN84" s="1">
        <v>1</v>
      </c>
      <c r="AO84" s="1" t="s">
        <v>205</v>
      </c>
      <c r="AP84" s="1" t="s">
        <v>47</v>
      </c>
      <c r="AQ84" s="1" t="s">
        <v>80</v>
      </c>
      <c r="AS84" s="1" t="s">
        <v>153</v>
      </c>
      <c r="AT84" s="1" t="s">
        <v>196</v>
      </c>
      <c r="AU84" s="1" t="s">
        <v>202</v>
      </c>
      <c r="AV84" s="1" t="s">
        <v>195</v>
      </c>
      <c r="AX84">
        <f t="shared" si="15"/>
        <v>186825</v>
      </c>
      <c r="AY84">
        <f t="shared" si="13"/>
        <v>186.82499999999999</v>
      </c>
      <c r="AZ84" s="1">
        <v>236</v>
      </c>
      <c r="BA84" s="8"/>
      <c r="BB84" s="8"/>
    </row>
    <row r="85" spans="1:54" x14ac:dyDescent="0.25">
      <c r="A85" s="1" t="s">
        <v>520</v>
      </c>
      <c r="B85" s="1" t="s">
        <v>239</v>
      </c>
      <c r="C85" s="1" t="s">
        <v>114</v>
      </c>
      <c r="D85" s="1" t="s">
        <v>232</v>
      </c>
      <c r="E85" s="1" t="s">
        <v>234</v>
      </c>
      <c r="F85" s="1">
        <v>189.38760192000004</v>
      </c>
      <c r="G85" s="1" t="s">
        <v>21</v>
      </c>
      <c r="H85" s="1" t="s">
        <v>186</v>
      </c>
      <c r="I85" s="2">
        <v>42225.270833333336</v>
      </c>
      <c r="O85" s="1">
        <v>101</v>
      </c>
      <c r="P85" s="1">
        <v>104</v>
      </c>
      <c r="Q85" s="1">
        <v>10.1</v>
      </c>
      <c r="R85" s="1">
        <v>2.3E-2</v>
      </c>
      <c r="T85" s="1">
        <v>0.37</v>
      </c>
      <c r="V85" s="1">
        <v>63000</v>
      </c>
      <c r="W85" s="1">
        <v>9800</v>
      </c>
      <c r="Z85" s="1">
        <v>20</v>
      </c>
      <c r="AB85" s="1">
        <v>10</v>
      </c>
      <c r="AD85" s="1" t="s">
        <v>200</v>
      </c>
      <c r="AE85" s="1" t="s">
        <v>96</v>
      </c>
      <c r="AF85" s="1" t="s">
        <v>201</v>
      </c>
      <c r="AG85" s="1" t="s">
        <v>82</v>
      </c>
      <c r="AH85" s="1" t="s">
        <v>202</v>
      </c>
      <c r="AI85" s="1" t="s">
        <v>60</v>
      </c>
      <c r="AJ85" s="1" t="s">
        <v>194</v>
      </c>
      <c r="AK85" s="1" t="s">
        <v>193</v>
      </c>
      <c r="AL85" s="1" t="s">
        <v>203</v>
      </c>
      <c r="AM85" s="1" t="s">
        <v>204</v>
      </c>
      <c r="AN85" s="1">
        <v>1</v>
      </c>
      <c r="AO85" s="1" t="s">
        <v>205</v>
      </c>
      <c r="AP85" s="1" t="s">
        <v>47</v>
      </c>
      <c r="AQ85" s="1" t="s">
        <v>80</v>
      </c>
      <c r="AS85" s="1" t="s">
        <v>153</v>
      </c>
      <c r="AT85" s="1" t="s">
        <v>196</v>
      </c>
      <c r="AU85" s="1" t="s">
        <v>202</v>
      </c>
      <c r="AV85" s="1" t="s">
        <v>195</v>
      </c>
      <c r="AX85">
        <f t="shared" si="15"/>
        <v>247764</v>
      </c>
      <c r="AY85">
        <f t="shared" si="13"/>
        <v>247.76400000000001</v>
      </c>
      <c r="AZ85" s="1">
        <v>290</v>
      </c>
      <c r="BA85" s="8"/>
      <c r="BB85" s="8"/>
    </row>
    <row r="86" spans="1:54" x14ac:dyDescent="0.25">
      <c r="A86" s="1" t="s">
        <v>519</v>
      </c>
      <c r="B86" s="1" t="s">
        <v>238</v>
      </c>
      <c r="C86" s="1" t="s">
        <v>114</v>
      </c>
      <c r="D86" s="1" t="s">
        <v>232</v>
      </c>
      <c r="E86" s="1" t="s">
        <v>234</v>
      </c>
      <c r="F86" s="1">
        <v>189.38760192000004</v>
      </c>
      <c r="G86" s="1" t="s">
        <v>21</v>
      </c>
      <c r="H86" s="1" t="s">
        <v>186</v>
      </c>
      <c r="I86" s="2">
        <v>42224.972222222219</v>
      </c>
      <c r="O86" s="1">
        <v>103</v>
      </c>
      <c r="P86" s="1">
        <v>101</v>
      </c>
      <c r="Q86" s="1">
        <v>10.3</v>
      </c>
      <c r="R86" s="1">
        <v>2.1999999999999999E-2</v>
      </c>
      <c r="T86" s="1">
        <v>0.38</v>
      </c>
      <c r="V86" s="1">
        <v>62000</v>
      </c>
      <c r="W86" s="1">
        <v>9600</v>
      </c>
      <c r="Z86" s="1">
        <v>40</v>
      </c>
      <c r="AB86" s="1">
        <v>9</v>
      </c>
      <c r="AD86" s="1" t="s">
        <v>200</v>
      </c>
      <c r="AE86" s="1" t="s">
        <v>96</v>
      </c>
      <c r="AF86" s="1" t="s">
        <v>201</v>
      </c>
      <c r="AG86" s="1" t="s">
        <v>82</v>
      </c>
      <c r="AH86" s="1" t="s">
        <v>202</v>
      </c>
      <c r="AI86" s="1" t="s">
        <v>60</v>
      </c>
      <c r="AJ86" s="1" t="s">
        <v>194</v>
      </c>
      <c r="AK86" s="1" t="s">
        <v>193</v>
      </c>
      <c r="AL86" s="1" t="s">
        <v>203</v>
      </c>
      <c r="AM86" s="1" t="s">
        <v>204</v>
      </c>
      <c r="AN86" s="1">
        <v>1</v>
      </c>
      <c r="AO86" s="1" t="s">
        <v>205</v>
      </c>
      <c r="AP86" s="1" t="s">
        <v>47</v>
      </c>
      <c r="AQ86" s="1" t="s">
        <v>80</v>
      </c>
      <c r="AS86" s="1" t="s">
        <v>153</v>
      </c>
      <c r="AT86" s="1" t="s">
        <v>196</v>
      </c>
      <c r="AU86" s="1" t="s">
        <v>202</v>
      </c>
      <c r="AV86" s="1" t="s">
        <v>195</v>
      </c>
      <c r="AX86">
        <f t="shared" si="15"/>
        <v>246962</v>
      </c>
      <c r="AY86">
        <f t="shared" si="13"/>
        <v>246.96199999999999</v>
      </c>
      <c r="AZ86" s="1">
        <v>296</v>
      </c>
      <c r="BA86" s="8"/>
      <c r="BB86" s="8"/>
    </row>
    <row r="87" spans="1:54" x14ac:dyDescent="0.25">
      <c r="A87" s="1" t="s">
        <v>597</v>
      </c>
      <c r="B87" s="1" t="s">
        <v>241</v>
      </c>
      <c r="C87" s="1" t="s">
        <v>114</v>
      </c>
      <c r="D87" s="1" t="s">
        <v>232</v>
      </c>
      <c r="E87" s="1" t="s">
        <v>234</v>
      </c>
      <c r="F87" s="1">
        <v>189.38760192000004</v>
      </c>
      <c r="G87" s="1" t="s">
        <v>21</v>
      </c>
      <c r="H87" s="1" t="s">
        <v>186</v>
      </c>
      <c r="I87" s="2">
        <v>42226.805555555555</v>
      </c>
      <c r="O87" s="1">
        <v>103</v>
      </c>
      <c r="P87" s="1">
        <v>89.7</v>
      </c>
      <c r="Q87" s="1">
        <v>10.3</v>
      </c>
      <c r="R87" s="1">
        <v>2.1999999999999999E-2</v>
      </c>
      <c r="T87" s="1">
        <v>0.35</v>
      </c>
      <c r="V87" s="1">
        <v>57000</v>
      </c>
      <c r="W87" s="1">
        <v>9300</v>
      </c>
      <c r="Z87" s="1">
        <v>50</v>
      </c>
      <c r="AB87" s="1">
        <v>7</v>
      </c>
      <c r="AD87" s="1" t="s">
        <v>200</v>
      </c>
      <c r="AE87" s="1" t="s">
        <v>96</v>
      </c>
      <c r="AF87" s="1" t="s">
        <v>201</v>
      </c>
      <c r="AG87" s="1" t="s">
        <v>82</v>
      </c>
      <c r="AH87" s="1" t="s">
        <v>202</v>
      </c>
      <c r="AI87" s="1" t="s">
        <v>60</v>
      </c>
      <c r="AJ87" s="1" t="s">
        <v>194</v>
      </c>
      <c r="AK87" s="1" t="s">
        <v>193</v>
      </c>
      <c r="AL87" s="1" t="s">
        <v>203</v>
      </c>
      <c r="AM87" s="1" t="s">
        <v>204</v>
      </c>
      <c r="AN87" s="1">
        <v>1</v>
      </c>
      <c r="AO87" s="1" t="s">
        <v>205</v>
      </c>
      <c r="AP87" s="1" t="s">
        <v>47</v>
      </c>
      <c r="AQ87" s="1" t="s">
        <v>80</v>
      </c>
      <c r="AS87" s="1" t="s">
        <v>153</v>
      </c>
      <c r="AT87" s="1" t="s">
        <v>196</v>
      </c>
      <c r="AU87" s="1" t="s">
        <v>202</v>
      </c>
      <c r="AV87" s="1" t="s">
        <v>195</v>
      </c>
      <c r="AX87">
        <f t="shared" si="15"/>
        <v>234747</v>
      </c>
      <c r="AY87">
        <f t="shared" si="13"/>
        <v>234.74700000000001</v>
      </c>
      <c r="AZ87" s="1">
        <v>266</v>
      </c>
      <c r="BA87" s="8"/>
      <c r="BB87" s="8"/>
    </row>
    <row r="88" spans="1:54" x14ac:dyDescent="0.25">
      <c r="A88" s="1" t="s">
        <v>598</v>
      </c>
      <c r="B88" s="1" t="s">
        <v>242</v>
      </c>
      <c r="C88" s="1" t="s">
        <v>114</v>
      </c>
      <c r="D88" s="1" t="s">
        <v>232</v>
      </c>
      <c r="E88" s="1" t="s">
        <v>234</v>
      </c>
      <c r="F88" s="1">
        <v>189.38760192000004</v>
      </c>
      <c r="G88" s="1" t="s">
        <v>21</v>
      </c>
      <c r="H88" s="1" t="s">
        <v>186</v>
      </c>
      <c r="I88" s="2">
        <v>42227.029861111114</v>
      </c>
      <c r="O88" s="1">
        <v>103</v>
      </c>
      <c r="P88" s="1">
        <v>99.7</v>
      </c>
      <c r="Q88" s="1">
        <v>10.5</v>
      </c>
      <c r="R88" s="1">
        <v>2.1999999999999999E-2</v>
      </c>
      <c r="T88" s="1">
        <v>0.34</v>
      </c>
      <c r="V88" s="1">
        <v>61000</v>
      </c>
      <c r="W88" s="1">
        <v>9900</v>
      </c>
      <c r="Z88" s="1">
        <v>40</v>
      </c>
      <c r="AB88" s="1">
        <v>7</v>
      </c>
      <c r="AD88" s="1" t="s">
        <v>200</v>
      </c>
      <c r="AE88" s="1" t="s">
        <v>96</v>
      </c>
      <c r="AF88" s="1" t="s">
        <v>201</v>
      </c>
      <c r="AG88" s="1" t="s">
        <v>82</v>
      </c>
      <c r="AH88" s="1" t="s">
        <v>202</v>
      </c>
      <c r="AI88" s="1" t="s">
        <v>60</v>
      </c>
      <c r="AJ88" s="1" t="s">
        <v>194</v>
      </c>
      <c r="AK88" s="1" t="s">
        <v>193</v>
      </c>
      <c r="AL88" s="1" t="s">
        <v>203</v>
      </c>
      <c r="AM88" s="1" t="s">
        <v>204</v>
      </c>
      <c r="AN88" s="1">
        <v>1</v>
      </c>
      <c r="AO88" s="1" t="s">
        <v>205</v>
      </c>
      <c r="AP88" s="1" t="s">
        <v>47</v>
      </c>
      <c r="AQ88" s="1" t="s">
        <v>80</v>
      </c>
      <c r="AS88" s="1" t="s">
        <v>153</v>
      </c>
      <c r="AT88" s="1" t="s">
        <v>196</v>
      </c>
      <c r="AU88" s="1" t="s">
        <v>202</v>
      </c>
      <c r="AV88" s="1" t="s">
        <v>195</v>
      </c>
      <c r="AX88">
        <f t="shared" si="15"/>
        <v>245627</v>
      </c>
      <c r="AY88">
        <f t="shared" si="13"/>
        <v>245.62700000000001</v>
      </c>
      <c r="AZ88" s="1">
        <v>276</v>
      </c>
      <c r="BA88" s="8"/>
      <c r="BB88" s="8"/>
    </row>
    <row r="89" spans="1:54" x14ac:dyDescent="0.25">
      <c r="A89" s="1" t="s">
        <v>596</v>
      </c>
      <c r="B89" s="1" t="s">
        <v>240</v>
      </c>
      <c r="C89" s="1" t="s">
        <v>114</v>
      </c>
      <c r="D89" s="1" t="s">
        <v>232</v>
      </c>
      <c r="E89" s="1" t="s">
        <v>234</v>
      </c>
      <c r="F89" s="1">
        <v>189.38760192000004</v>
      </c>
      <c r="G89" s="1" t="s">
        <v>21</v>
      </c>
      <c r="H89" s="1" t="s">
        <v>186</v>
      </c>
      <c r="I89" s="2">
        <v>42226.65347222222</v>
      </c>
      <c r="O89" s="1">
        <v>104</v>
      </c>
      <c r="P89" s="1">
        <v>86.3</v>
      </c>
      <c r="Q89" s="1">
        <v>10.1</v>
      </c>
      <c r="R89" s="1">
        <v>2.1000000000000001E-2</v>
      </c>
      <c r="T89" s="1">
        <v>0.36</v>
      </c>
      <c r="V89" s="1">
        <v>55000</v>
      </c>
      <c r="W89" s="1">
        <v>9000</v>
      </c>
      <c r="Z89" s="1">
        <v>50</v>
      </c>
      <c r="AB89" s="1">
        <v>7</v>
      </c>
      <c r="AD89" s="1" t="s">
        <v>200</v>
      </c>
      <c r="AE89" s="1" t="s">
        <v>96</v>
      </c>
      <c r="AF89" s="1" t="s">
        <v>201</v>
      </c>
      <c r="AG89" s="1" t="s">
        <v>82</v>
      </c>
      <c r="AH89" s="1" t="s">
        <v>202</v>
      </c>
      <c r="AI89" s="1" t="s">
        <v>60</v>
      </c>
      <c r="AJ89" s="1" t="s">
        <v>194</v>
      </c>
      <c r="AK89" s="1" t="s">
        <v>193</v>
      </c>
      <c r="AL89" s="1" t="s">
        <v>203</v>
      </c>
      <c r="AM89" s="1" t="s">
        <v>204</v>
      </c>
      <c r="AN89" s="1">
        <v>1</v>
      </c>
      <c r="AO89" s="1" t="s">
        <v>205</v>
      </c>
      <c r="AP89" s="1" t="s">
        <v>47</v>
      </c>
      <c r="AQ89" s="1" t="s">
        <v>80</v>
      </c>
      <c r="AS89" s="1" t="s">
        <v>153</v>
      </c>
      <c r="AT89" s="1" t="s">
        <v>196</v>
      </c>
      <c r="AU89" s="1" t="s">
        <v>202</v>
      </c>
      <c r="AV89" s="1" t="s">
        <v>195</v>
      </c>
      <c r="AX89">
        <f t="shared" si="15"/>
        <v>231182</v>
      </c>
      <c r="AY89">
        <f t="shared" si="13"/>
        <v>231.18199999999999</v>
      </c>
      <c r="AZ89" s="1">
        <v>264</v>
      </c>
      <c r="BA89" s="8"/>
      <c r="BB89" s="8"/>
    </row>
    <row r="90" spans="1:54" x14ac:dyDescent="0.25">
      <c r="A90" s="1" t="s">
        <v>604</v>
      </c>
      <c r="B90" s="1" t="s">
        <v>248</v>
      </c>
      <c r="C90" s="1" t="s">
        <v>114</v>
      </c>
      <c r="D90" s="1" t="s">
        <v>232</v>
      </c>
      <c r="E90" s="1" t="s">
        <v>234</v>
      </c>
      <c r="F90" s="1">
        <v>189.38760192000004</v>
      </c>
      <c r="G90" s="1" t="s">
        <v>21</v>
      </c>
      <c r="H90" s="1" t="s">
        <v>186</v>
      </c>
      <c r="I90" s="2">
        <v>42229.041666666664</v>
      </c>
      <c r="O90" s="1">
        <v>104</v>
      </c>
      <c r="P90" s="1">
        <v>99.5</v>
      </c>
      <c r="Q90" s="1">
        <v>10.7</v>
      </c>
      <c r="R90" s="1">
        <v>2.5000000000000001E-2</v>
      </c>
      <c r="T90" s="1">
        <v>0.36</v>
      </c>
      <c r="V90" s="1">
        <v>61000</v>
      </c>
      <c r="W90" s="1">
        <v>11000</v>
      </c>
      <c r="Z90" s="1">
        <v>30</v>
      </c>
      <c r="AB90" s="1">
        <v>6</v>
      </c>
      <c r="AD90" s="1" t="s">
        <v>200</v>
      </c>
      <c r="AE90" s="1" t="s">
        <v>96</v>
      </c>
      <c r="AF90" s="1" t="s">
        <v>201</v>
      </c>
      <c r="AG90" s="1" t="s">
        <v>82</v>
      </c>
      <c r="AH90" s="1" t="s">
        <v>202</v>
      </c>
      <c r="AI90" s="1" t="s">
        <v>60</v>
      </c>
      <c r="AJ90" s="1" t="s">
        <v>194</v>
      </c>
      <c r="AK90" s="1" t="s">
        <v>193</v>
      </c>
      <c r="AL90" s="1" t="s">
        <v>203</v>
      </c>
      <c r="AM90" s="1" t="s">
        <v>204</v>
      </c>
      <c r="AN90" s="1">
        <v>1</v>
      </c>
      <c r="AO90" s="1" t="s">
        <v>205</v>
      </c>
      <c r="AP90" s="1" t="s">
        <v>47</v>
      </c>
      <c r="AQ90" s="1" t="s">
        <v>80</v>
      </c>
      <c r="AS90" s="1" t="s">
        <v>153</v>
      </c>
      <c r="AT90" s="1" t="s">
        <v>196</v>
      </c>
      <c r="AU90" s="1" t="s">
        <v>202</v>
      </c>
      <c r="AV90" s="1" t="s">
        <v>195</v>
      </c>
      <c r="AX90">
        <f t="shared" si="15"/>
        <v>247817</v>
      </c>
      <c r="AY90">
        <f t="shared" si="13"/>
        <v>247.81700000000001</v>
      </c>
      <c r="AZ90" s="1">
        <v>288</v>
      </c>
      <c r="BA90" s="8"/>
      <c r="BB90" s="8"/>
    </row>
    <row r="91" spans="1:54" x14ac:dyDescent="0.25">
      <c r="A91" s="1" t="s">
        <v>603</v>
      </c>
      <c r="B91" s="1" t="s">
        <v>247</v>
      </c>
      <c r="C91" s="1" t="s">
        <v>114</v>
      </c>
      <c r="D91" s="1" t="s">
        <v>232</v>
      </c>
      <c r="E91" s="1" t="s">
        <v>234</v>
      </c>
      <c r="F91" s="1">
        <v>189.38760192000004</v>
      </c>
      <c r="G91" s="1" t="s">
        <v>21</v>
      </c>
      <c r="H91" s="1" t="s">
        <v>186</v>
      </c>
      <c r="I91" s="2">
        <v>42228.753472222219</v>
      </c>
      <c r="O91" s="1">
        <v>105</v>
      </c>
      <c r="P91" s="1">
        <v>90.9</v>
      </c>
      <c r="Q91" s="1">
        <v>10.5</v>
      </c>
      <c r="R91" s="1">
        <v>2.4E-2</v>
      </c>
      <c r="T91" s="1">
        <v>0.36</v>
      </c>
      <c r="V91" s="1">
        <v>59000</v>
      </c>
      <c r="W91" s="1">
        <v>10000</v>
      </c>
      <c r="Z91" s="1">
        <v>30</v>
      </c>
      <c r="AB91" s="1">
        <v>7</v>
      </c>
      <c r="AD91" s="1" t="s">
        <v>200</v>
      </c>
      <c r="AE91" s="1" t="s">
        <v>96</v>
      </c>
      <c r="AF91" s="1" t="s">
        <v>201</v>
      </c>
      <c r="AG91" s="1" t="s">
        <v>82</v>
      </c>
      <c r="AH91" s="1" t="s">
        <v>202</v>
      </c>
      <c r="AI91" s="1" t="s">
        <v>60</v>
      </c>
      <c r="AJ91" s="1" t="s">
        <v>194</v>
      </c>
      <c r="AK91" s="1" t="s">
        <v>193</v>
      </c>
      <c r="AL91" s="1" t="s">
        <v>203</v>
      </c>
      <c r="AM91" s="1" t="s">
        <v>204</v>
      </c>
      <c r="AN91" s="1">
        <v>1</v>
      </c>
      <c r="AO91" s="1" t="s">
        <v>205</v>
      </c>
      <c r="AP91" s="1" t="s">
        <v>47</v>
      </c>
      <c r="AQ91" s="1" t="s">
        <v>80</v>
      </c>
      <c r="AS91" s="1" t="s">
        <v>153</v>
      </c>
      <c r="AT91" s="1" t="s">
        <v>196</v>
      </c>
      <c r="AU91" s="1" t="s">
        <v>202</v>
      </c>
      <c r="AV91" s="1" t="s">
        <v>195</v>
      </c>
      <c r="AX91">
        <f t="shared" si="15"/>
        <v>240371</v>
      </c>
      <c r="AY91">
        <f t="shared" si="13"/>
        <v>240.37100000000001</v>
      </c>
      <c r="AZ91" s="1">
        <v>274</v>
      </c>
      <c r="BA91" s="8"/>
      <c r="BB91" s="8"/>
    </row>
    <row r="92" spans="1:54" x14ac:dyDescent="0.25">
      <c r="A92" s="1" t="s">
        <v>605</v>
      </c>
      <c r="B92" s="1" t="s">
        <v>249</v>
      </c>
      <c r="C92" s="1" t="s">
        <v>114</v>
      </c>
      <c r="D92" s="1" t="s">
        <v>232</v>
      </c>
      <c r="E92" s="1" t="s">
        <v>234</v>
      </c>
      <c r="F92" s="1">
        <v>189.38760192000004</v>
      </c>
      <c r="G92" s="1" t="s">
        <v>21</v>
      </c>
      <c r="H92" s="1" t="s">
        <v>186</v>
      </c>
      <c r="I92" s="2">
        <v>42229.291666666664</v>
      </c>
      <c r="O92" s="1">
        <v>105</v>
      </c>
      <c r="P92" s="1">
        <v>105</v>
      </c>
      <c r="Q92" s="1">
        <v>10.6</v>
      </c>
      <c r="R92" s="1">
        <v>2.5000000000000001E-2</v>
      </c>
      <c r="T92" s="1">
        <v>0.36</v>
      </c>
      <c r="V92" s="1">
        <v>69000</v>
      </c>
      <c r="W92" s="1">
        <v>11000</v>
      </c>
      <c r="Z92" s="1">
        <v>20</v>
      </c>
      <c r="AB92" s="1">
        <v>7</v>
      </c>
      <c r="AD92" s="1" t="s">
        <v>200</v>
      </c>
      <c r="AE92" s="1" t="s">
        <v>96</v>
      </c>
      <c r="AF92" s="1" t="s">
        <v>201</v>
      </c>
      <c r="AG92" s="1" t="s">
        <v>82</v>
      </c>
      <c r="AH92" s="1" t="s">
        <v>202</v>
      </c>
      <c r="AI92" s="1" t="s">
        <v>60</v>
      </c>
      <c r="AJ92" s="1" t="s">
        <v>194</v>
      </c>
      <c r="AK92" s="1" t="s">
        <v>193</v>
      </c>
      <c r="AL92" s="1" t="s">
        <v>203</v>
      </c>
      <c r="AM92" s="1" t="s">
        <v>204</v>
      </c>
      <c r="AN92" s="1">
        <v>1</v>
      </c>
      <c r="AO92" s="1" t="s">
        <v>205</v>
      </c>
      <c r="AP92" s="1" t="s">
        <v>47</v>
      </c>
      <c r="AQ92" s="1" t="s">
        <v>80</v>
      </c>
      <c r="AS92" s="1" t="s">
        <v>153</v>
      </c>
      <c r="AT92" s="1" t="s">
        <v>196</v>
      </c>
      <c r="AU92" s="1" t="s">
        <v>202</v>
      </c>
      <c r="AV92" s="1" t="s">
        <v>195</v>
      </c>
      <c r="AX92">
        <f t="shared" si="15"/>
        <v>260063</v>
      </c>
      <c r="AY92">
        <f t="shared" si="13"/>
        <v>260.06299999999999</v>
      </c>
      <c r="AZ92" s="1">
        <v>296</v>
      </c>
      <c r="BA92" s="8"/>
      <c r="BB92" s="8"/>
    </row>
    <row r="93" spans="1:54" x14ac:dyDescent="0.25">
      <c r="A93" s="1" t="s">
        <v>606</v>
      </c>
      <c r="B93" s="1" t="s">
        <v>250</v>
      </c>
      <c r="C93" s="1" t="s">
        <v>114</v>
      </c>
      <c r="D93" s="1" t="s">
        <v>232</v>
      </c>
      <c r="E93" s="1" t="s">
        <v>234</v>
      </c>
      <c r="F93" s="1">
        <v>189.38760192000004</v>
      </c>
      <c r="G93" s="1" t="s">
        <v>21</v>
      </c>
      <c r="H93" s="1" t="s">
        <v>186</v>
      </c>
      <c r="I93" s="2">
        <v>42229.524305555555</v>
      </c>
      <c r="O93" s="1">
        <v>105</v>
      </c>
      <c r="P93" s="1">
        <v>101</v>
      </c>
      <c r="Q93" s="1">
        <v>10.3</v>
      </c>
      <c r="R93" s="1">
        <v>2.4E-2</v>
      </c>
      <c r="T93" s="1">
        <v>0.37</v>
      </c>
      <c r="V93" s="1">
        <v>63000</v>
      </c>
      <c r="W93" s="1">
        <v>10000</v>
      </c>
      <c r="Z93" s="1">
        <v>20</v>
      </c>
      <c r="AB93" s="1">
        <v>7</v>
      </c>
      <c r="AD93" s="1" t="s">
        <v>200</v>
      </c>
      <c r="AE93" s="1" t="s">
        <v>96</v>
      </c>
      <c r="AF93" s="1" t="s">
        <v>201</v>
      </c>
      <c r="AG93" s="1" t="s">
        <v>82</v>
      </c>
      <c r="AH93" s="1" t="s">
        <v>202</v>
      </c>
      <c r="AI93" s="1" t="s">
        <v>60</v>
      </c>
      <c r="AJ93" s="1" t="s">
        <v>194</v>
      </c>
      <c r="AK93" s="1" t="s">
        <v>193</v>
      </c>
      <c r="AL93" s="1" t="s">
        <v>203</v>
      </c>
      <c r="AM93" s="1" t="s">
        <v>204</v>
      </c>
      <c r="AN93" s="1">
        <v>1</v>
      </c>
      <c r="AO93" s="1" t="s">
        <v>205</v>
      </c>
      <c r="AP93" s="1" t="s">
        <v>47</v>
      </c>
      <c r="AQ93" s="1" t="s">
        <v>80</v>
      </c>
      <c r="AS93" s="1" t="s">
        <v>153</v>
      </c>
      <c r="AT93" s="1" t="s">
        <v>196</v>
      </c>
      <c r="AU93" s="1" t="s">
        <v>202</v>
      </c>
      <c r="AV93" s="1" t="s">
        <v>195</v>
      </c>
      <c r="AX93">
        <f t="shared" si="15"/>
        <v>250332</v>
      </c>
      <c r="AY93">
        <f t="shared" si="13"/>
        <v>250.33199999999999</v>
      </c>
      <c r="AZ93" s="1">
        <v>292</v>
      </c>
      <c r="BA93" s="8"/>
      <c r="BB93" s="8"/>
    </row>
    <row r="94" spans="1:54" x14ac:dyDescent="0.25">
      <c r="A94" s="1" t="s">
        <v>607</v>
      </c>
      <c r="B94" s="1" t="s">
        <v>251</v>
      </c>
      <c r="C94" s="1" t="s">
        <v>114</v>
      </c>
      <c r="D94" s="1" t="s">
        <v>232</v>
      </c>
      <c r="E94" s="1" t="s">
        <v>234</v>
      </c>
      <c r="F94" s="1">
        <v>189.38760192000004</v>
      </c>
      <c r="G94" s="1" t="s">
        <v>21</v>
      </c>
      <c r="H94" s="1" t="s">
        <v>186</v>
      </c>
      <c r="I94" s="2">
        <v>42229.774305555555</v>
      </c>
      <c r="O94" s="1">
        <v>105</v>
      </c>
      <c r="P94" s="1">
        <v>90.4</v>
      </c>
      <c r="Q94" s="1">
        <v>10.6</v>
      </c>
      <c r="R94" s="1">
        <v>2.4E-2</v>
      </c>
      <c r="T94" s="1">
        <v>0.37</v>
      </c>
      <c r="V94" s="1">
        <v>59000</v>
      </c>
      <c r="W94" s="1">
        <v>9900</v>
      </c>
      <c r="Z94" s="1">
        <v>40</v>
      </c>
      <c r="AB94" s="1">
        <v>8</v>
      </c>
      <c r="AD94" s="1" t="s">
        <v>200</v>
      </c>
      <c r="AE94" s="1" t="s">
        <v>96</v>
      </c>
      <c r="AF94" s="1" t="s">
        <v>201</v>
      </c>
      <c r="AG94" s="1" t="s">
        <v>82</v>
      </c>
      <c r="AH94" s="1" t="s">
        <v>202</v>
      </c>
      <c r="AI94" s="1" t="s">
        <v>60</v>
      </c>
      <c r="AJ94" s="1" t="s">
        <v>194</v>
      </c>
      <c r="AK94" s="1" t="s">
        <v>193</v>
      </c>
      <c r="AL94" s="1" t="s">
        <v>203</v>
      </c>
      <c r="AM94" s="1" t="s">
        <v>204</v>
      </c>
      <c r="AN94" s="1">
        <v>2</v>
      </c>
      <c r="AO94" s="1" t="s">
        <v>205</v>
      </c>
      <c r="AP94" s="1" t="s">
        <v>47</v>
      </c>
      <c r="AQ94" s="1" t="s">
        <v>80</v>
      </c>
      <c r="AS94" s="1" t="s">
        <v>153</v>
      </c>
      <c r="AT94" s="1">
        <v>1</v>
      </c>
      <c r="AU94" s="1" t="s">
        <v>202</v>
      </c>
      <c r="AV94" s="1" t="s">
        <v>195</v>
      </c>
      <c r="AX94">
        <f t="shared" si="15"/>
        <v>240089</v>
      </c>
      <c r="AY94">
        <f t="shared" si="13"/>
        <v>240.089</v>
      </c>
      <c r="AZ94" s="1">
        <v>282</v>
      </c>
      <c r="BA94" s="8"/>
      <c r="BB94" s="8"/>
    </row>
    <row r="95" spans="1:54" x14ac:dyDescent="0.25">
      <c r="A95" s="1" t="s">
        <v>599</v>
      </c>
      <c r="B95" s="1" t="s">
        <v>243</v>
      </c>
      <c r="C95" s="1" t="s">
        <v>114</v>
      </c>
      <c r="D95" s="1" t="s">
        <v>232</v>
      </c>
      <c r="E95" s="1" t="s">
        <v>234</v>
      </c>
      <c r="F95" s="1">
        <v>189.38760192000004</v>
      </c>
      <c r="G95" s="1" t="s">
        <v>21</v>
      </c>
      <c r="H95" s="1" t="s">
        <v>186</v>
      </c>
      <c r="I95" s="2">
        <v>42227.3125</v>
      </c>
      <c r="O95" s="1">
        <v>106</v>
      </c>
      <c r="P95" s="1">
        <v>101</v>
      </c>
      <c r="Q95" s="1">
        <v>10.8</v>
      </c>
      <c r="R95" s="1">
        <v>2.1999999999999999E-2</v>
      </c>
      <c r="T95" s="1">
        <v>0.35</v>
      </c>
      <c r="V95" s="1">
        <v>63000</v>
      </c>
      <c r="W95" s="1">
        <v>9800</v>
      </c>
      <c r="Z95" s="1">
        <v>30</v>
      </c>
      <c r="AB95" s="1">
        <v>9</v>
      </c>
      <c r="AD95" s="1" t="s">
        <v>200</v>
      </c>
      <c r="AE95" s="1" t="s">
        <v>96</v>
      </c>
      <c r="AF95" s="1" t="s">
        <v>201</v>
      </c>
      <c r="AG95" s="1" t="s">
        <v>82</v>
      </c>
      <c r="AH95" s="1" t="s">
        <v>202</v>
      </c>
      <c r="AI95" s="1" t="s">
        <v>60</v>
      </c>
      <c r="AJ95" s="1" t="s">
        <v>194</v>
      </c>
      <c r="AK95" s="1" t="s">
        <v>193</v>
      </c>
      <c r="AL95" s="1" t="s">
        <v>203</v>
      </c>
      <c r="AM95" s="1" t="s">
        <v>204</v>
      </c>
      <c r="AN95" s="1">
        <v>1</v>
      </c>
      <c r="AO95" s="1" t="s">
        <v>205</v>
      </c>
      <c r="AP95" s="1" t="s">
        <v>47</v>
      </c>
      <c r="AQ95" s="1" t="s">
        <v>80</v>
      </c>
      <c r="AS95" s="1" t="s">
        <v>153</v>
      </c>
      <c r="AT95" s="1" t="s">
        <v>196</v>
      </c>
      <c r="AU95" s="1" t="s">
        <v>202</v>
      </c>
      <c r="AV95" s="1" t="s">
        <v>195</v>
      </c>
      <c r="AX95">
        <f t="shared" si="15"/>
        <v>251621.99999999997</v>
      </c>
      <c r="AY95">
        <f t="shared" si="13"/>
        <v>251.62199999999996</v>
      </c>
      <c r="AZ95" s="1">
        <v>290</v>
      </c>
      <c r="BA95" s="8"/>
      <c r="BB95" s="8"/>
    </row>
    <row r="96" spans="1:54" x14ac:dyDescent="0.25">
      <c r="A96" s="1" t="s">
        <v>601</v>
      </c>
      <c r="B96" s="1" t="s">
        <v>245</v>
      </c>
      <c r="C96" s="1" t="s">
        <v>114</v>
      </c>
      <c r="D96" s="1" t="s">
        <v>232</v>
      </c>
      <c r="E96" s="1" t="s">
        <v>234</v>
      </c>
      <c r="F96" s="1">
        <v>189.38760192000004</v>
      </c>
      <c r="G96" s="1" t="s">
        <v>21</v>
      </c>
      <c r="H96" s="1" t="s">
        <v>186</v>
      </c>
      <c r="I96" s="2">
        <v>42227.763888888891</v>
      </c>
      <c r="O96" s="1">
        <v>106</v>
      </c>
      <c r="P96" s="1">
        <v>88.5</v>
      </c>
      <c r="Q96" s="1">
        <v>11</v>
      </c>
      <c r="R96" s="1">
        <v>2.5999999999999999E-2</v>
      </c>
      <c r="T96" s="1">
        <v>0.36</v>
      </c>
      <c r="V96" s="1">
        <v>57000</v>
      </c>
      <c r="W96" s="1">
        <v>9600</v>
      </c>
      <c r="Z96" s="1">
        <v>50</v>
      </c>
      <c r="AB96" s="1">
        <v>8</v>
      </c>
      <c r="AD96" s="1" t="s">
        <v>200</v>
      </c>
      <c r="AE96" s="1" t="s">
        <v>96</v>
      </c>
      <c r="AF96" s="1" t="s">
        <v>201</v>
      </c>
      <c r="AG96" s="1" t="s">
        <v>82</v>
      </c>
      <c r="AH96" s="1" t="s">
        <v>202</v>
      </c>
      <c r="AI96" s="1" t="s">
        <v>60</v>
      </c>
      <c r="AJ96" s="1" t="s">
        <v>194</v>
      </c>
      <c r="AK96" s="1" t="s">
        <v>193</v>
      </c>
      <c r="AL96" s="1" t="s">
        <v>203</v>
      </c>
      <c r="AM96" s="1" t="s">
        <v>204</v>
      </c>
      <c r="AN96" s="1">
        <v>1</v>
      </c>
      <c r="AO96" s="1" t="s">
        <v>205</v>
      </c>
      <c r="AP96" s="1" t="s">
        <v>47</v>
      </c>
      <c r="AQ96" s="1" t="s">
        <v>80</v>
      </c>
      <c r="AS96" s="1" t="s">
        <v>153</v>
      </c>
      <c r="AT96" s="1" t="s">
        <v>196</v>
      </c>
      <c r="AU96" s="1" t="s">
        <v>202</v>
      </c>
      <c r="AV96" s="1" t="s">
        <v>195</v>
      </c>
      <c r="AX96">
        <f t="shared" si="15"/>
        <v>238029.99999999997</v>
      </c>
      <c r="AY96">
        <f t="shared" si="13"/>
        <v>238.02999999999997</v>
      </c>
      <c r="AZ96" s="1">
        <v>276</v>
      </c>
      <c r="BA96" s="8"/>
      <c r="BB96" s="8"/>
    </row>
    <row r="97" spans="1:54" x14ac:dyDescent="0.25">
      <c r="A97" s="1" t="s">
        <v>602</v>
      </c>
      <c r="B97" s="1" t="s">
        <v>246</v>
      </c>
      <c r="C97" s="1" t="s">
        <v>114</v>
      </c>
      <c r="D97" s="1" t="s">
        <v>232</v>
      </c>
      <c r="E97" s="1" t="s">
        <v>234</v>
      </c>
      <c r="F97" s="1">
        <v>189.38760192000004</v>
      </c>
      <c r="G97" s="1" t="s">
        <v>21</v>
      </c>
      <c r="H97" s="1" t="s">
        <v>186</v>
      </c>
      <c r="I97" s="2">
        <v>42228.572916666664</v>
      </c>
      <c r="O97" s="1">
        <v>106</v>
      </c>
      <c r="P97" s="1">
        <v>97.6</v>
      </c>
      <c r="Q97" s="1">
        <v>10.5</v>
      </c>
      <c r="R97" s="1">
        <v>2.5000000000000001E-2</v>
      </c>
      <c r="T97" s="1">
        <v>0.37</v>
      </c>
      <c r="V97" s="1">
        <v>62000</v>
      </c>
      <c r="W97" s="1">
        <v>10000</v>
      </c>
      <c r="Z97" s="1">
        <v>30</v>
      </c>
      <c r="AB97" s="1">
        <v>8</v>
      </c>
      <c r="AD97" s="1" t="s">
        <v>200</v>
      </c>
      <c r="AE97" s="1" t="s">
        <v>96</v>
      </c>
      <c r="AF97" s="1" t="s">
        <v>201</v>
      </c>
      <c r="AG97" s="1" t="s">
        <v>82</v>
      </c>
      <c r="AH97" s="1" t="s">
        <v>202</v>
      </c>
      <c r="AI97" s="1" t="s">
        <v>60</v>
      </c>
      <c r="AJ97" s="1" t="s">
        <v>194</v>
      </c>
      <c r="AK97" s="1" t="s">
        <v>193</v>
      </c>
      <c r="AL97" s="1" t="s">
        <v>203</v>
      </c>
      <c r="AM97" s="1" t="s">
        <v>204</v>
      </c>
      <c r="AN97" s="1">
        <v>1</v>
      </c>
      <c r="AO97" s="1" t="s">
        <v>205</v>
      </c>
      <c r="AP97" s="1" t="s">
        <v>47</v>
      </c>
      <c r="AQ97" s="1" t="s">
        <v>80</v>
      </c>
      <c r="AS97" s="1" t="s">
        <v>153</v>
      </c>
      <c r="AT97" s="1" t="s">
        <v>196</v>
      </c>
      <c r="AU97" s="1" t="s">
        <v>202</v>
      </c>
      <c r="AV97" s="1" t="s">
        <v>195</v>
      </c>
      <c r="AX97">
        <f t="shared" si="15"/>
        <v>248470</v>
      </c>
      <c r="AY97">
        <f t="shared" si="13"/>
        <v>248.47</v>
      </c>
      <c r="AZ97" s="1">
        <v>288</v>
      </c>
      <c r="BA97" s="8"/>
      <c r="BB97" s="8"/>
    </row>
    <row r="98" spans="1:54" x14ac:dyDescent="0.25">
      <c r="A98" s="1" t="s">
        <v>608</v>
      </c>
      <c r="B98" s="1" t="s">
        <v>252</v>
      </c>
      <c r="C98" s="1" t="s">
        <v>114</v>
      </c>
      <c r="D98" s="1" t="s">
        <v>232</v>
      </c>
      <c r="E98" s="1" t="s">
        <v>234</v>
      </c>
      <c r="F98" s="1">
        <v>189.38760192000004</v>
      </c>
      <c r="G98" s="1" t="s">
        <v>21</v>
      </c>
      <c r="H98" s="1" t="s">
        <v>186</v>
      </c>
      <c r="I98" s="2">
        <v>42230.322916666664</v>
      </c>
      <c r="O98" s="1">
        <v>106</v>
      </c>
      <c r="P98" s="1">
        <v>106</v>
      </c>
      <c r="Q98" s="1">
        <v>10.6</v>
      </c>
      <c r="R98" s="1">
        <v>2.4E-2</v>
      </c>
      <c r="T98" s="1">
        <v>0.36</v>
      </c>
      <c r="V98" s="1">
        <v>59000</v>
      </c>
      <c r="W98" s="1">
        <v>10000</v>
      </c>
      <c r="Z98" s="1">
        <v>20</v>
      </c>
      <c r="AB98" s="1">
        <v>7</v>
      </c>
      <c r="AD98" s="1" t="s">
        <v>200</v>
      </c>
      <c r="AE98" s="1" t="s">
        <v>96</v>
      </c>
      <c r="AF98" s="1" t="s">
        <v>201</v>
      </c>
      <c r="AG98" s="1" t="s">
        <v>82</v>
      </c>
      <c r="AH98" s="1" t="s">
        <v>202</v>
      </c>
      <c r="AI98" s="1" t="s">
        <v>60</v>
      </c>
      <c r="AJ98" s="1" t="s">
        <v>194</v>
      </c>
      <c r="AK98" s="1" t="s">
        <v>193</v>
      </c>
      <c r="AL98" s="1" t="s">
        <v>203</v>
      </c>
      <c r="AM98" s="1" t="s">
        <v>204</v>
      </c>
      <c r="AN98" s="1">
        <v>1</v>
      </c>
      <c r="AO98" s="1" t="s">
        <v>205</v>
      </c>
      <c r="AP98" s="1" t="s">
        <v>47</v>
      </c>
      <c r="AQ98" s="1" t="s">
        <v>80</v>
      </c>
      <c r="AS98" s="1" t="s">
        <v>153</v>
      </c>
      <c r="AT98" s="1" t="s">
        <v>196</v>
      </c>
      <c r="AU98" s="1" t="s">
        <v>202</v>
      </c>
      <c r="AV98" s="1" t="s">
        <v>195</v>
      </c>
      <c r="AX98">
        <f t="shared" si="15"/>
        <v>250672</v>
      </c>
      <c r="AY98">
        <f t="shared" si="13"/>
        <v>250.672</v>
      </c>
      <c r="AZ98" s="1">
        <v>300</v>
      </c>
      <c r="BA98" s="8"/>
      <c r="BB98" s="8"/>
    </row>
    <row r="99" spans="1:54" x14ac:dyDescent="0.25">
      <c r="A99" s="1" t="s">
        <v>600</v>
      </c>
      <c r="B99" s="1" t="s">
        <v>244</v>
      </c>
      <c r="C99" s="1" t="s">
        <v>114</v>
      </c>
      <c r="D99" s="1" t="s">
        <v>232</v>
      </c>
      <c r="E99" s="1" t="s">
        <v>234</v>
      </c>
      <c r="F99" s="1">
        <v>189.38760192000004</v>
      </c>
      <c r="G99" s="1" t="s">
        <v>21</v>
      </c>
      <c r="H99" s="1" t="s">
        <v>186</v>
      </c>
      <c r="I99" s="2">
        <v>42227.541666666664</v>
      </c>
      <c r="O99" s="1">
        <v>108</v>
      </c>
      <c r="P99" s="1">
        <v>93.7</v>
      </c>
      <c r="Q99" s="1">
        <v>10.8</v>
      </c>
      <c r="R99" s="1">
        <v>2.3E-2</v>
      </c>
      <c r="T99" s="1">
        <v>0.36</v>
      </c>
      <c r="V99" s="1">
        <v>61000</v>
      </c>
      <c r="W99" s="1">
        <v>9600</v>
      </c>
      <c r="Z99" s="1">
        <v>40</v>
      </c>
      <c r="AB99" s="1">
        <v>9</v>
      </c>
      <c r="AD99" s="1" t="s">
        <v>200</v>
      </c>
      <c r="AE99" s="1" t="s">
        <v>96</v>
      </c>
      <c r="AF99" s="1" t="s">
        <v>201</v>
      </c>
      <c r="AG99" s="1" t="s">
        <v>82</v>
      </c>
      <c r="AH99" s="1" t="s">
        <v>202</v>
      </c>
      <c r="AI99" s="1" t="s">
        <v>60</v>
      </c>
      <c r="AJ99" s="1" t="s">
        <v>194</v>
      </c>
      <c r="AK99" s="1" t="s">
        <v>193</v>
      </c>
      <c r="AL99" s="1" t="s">
        <v>203</v>
      </c>
      <c r="AM99" s="1" t="s">
        <v>204</v>
      </c>
      <c r="AN99" s="1">
        <v>1</v>
      </c>
      <c r="AO99" s="1" t="s">
        <v>205</v>
      </c>
      <c r="AP99" s="1" t="s">
        <v>47</v>
      </c>
      <c r="AQ99" s="1" t="s">
        <v>80</v>
      </c>
      <c r="AS99" s="1" t="s">
        <v>153</v>
      </c>
      <c r="AT99" s="1" t="s">
        <v>196</v>
      </c>
      <c r="AU99" s="1" t="s">
        <v>202</v>
      </c>
      <c r="AV99" s="1" t="s">
        <v>195</v>
      </c>
      <c r="AX99">
        <f t="shared" si="15"/>
        <v>246989.99999999997</v>
      </c>
      <c r="AY99">
        <f t="shared" si="13"/>
        <v>246.98999999999998</v>
      </c>
      <c r="AZ99" s="1">
        <v>280</v>
      </c>
      <c r="BA99" s="8"/>
      <c r="BB99" s="8"/>
    </row>
    <row r="100" spans="1:54" x14ac:dyDescent="0.25">
      <c r="A100" s="1" t="s">
        <v>518</v>
      </c>
      <c r="B100" s="1" t="s">
        <v>237</v>
      </c>
      <c r="C100" s="1" t="s">
        <v>114</v>
      </c>
      <c r="D100" s="1" t="s">
        <v>232</v>
      </c>
      <c r="E100" s="1" t="s">
        <v>234</v>
      </c>
      <c r="F100" s="1">
        <v>189.38760192000004</v>
      </c>
      <c r="G100" s="1" t="s">
        <v>21</v>
      </c>
      <c r="H100" s="1" t="s">
        <v>186</v>
      </c>
      <c r="I100" s="2">
        <v>42224.770833333336</v>
      </c>
      <c r="O100" s="1">
        <v>109</v>
      </c>
      <c r="P100" s="1">
        <v>97.4</v>
      </c>
      <c r="Q100" s="1">
        <v>10.1</v>
      </c>
      <c r="R100" s="1">
        <v>2.1999999999999999E-2</v>
      </c>
      <c r="T100" s="1">
        <v>0.4</v>
      </c>
      <c r="V100" s="1">
        <v>64000</v>
      </c>
      <c r="W100" s="1">
        <v>9700</v>
      </c>
      <c r="Z100" s="1">
        <v>30</v>
      </c>
      <c r="AB100" s="1">
        <v>7</v>
      </c>
      <c r="AD100" s="1" t="s">
        <v>200</v>
      </c>
      <c r="AE100" s="1" t="s">
        <v>96</v>
      </c>
      <c r="AF100" s="1" t="s">
        <v>201</v>
      </c>
      <c r="AG100" s="1" t="s">
        <v>82</v>
      </c>
      <c r="AH100" s="1" t="s">
        <v>202</v>
      </c>
      <c r="AI100" s="1" t="s">
        <v>60</v>
      </c>
      <c r="AJ100" s="1" t="s">
        <v>194</v>
      </c>
      <c r="AK100" s="1" t="s">
        <v>193</v>
      </c>
      <c r="AL100" s="1" t="s">
        <v>203</v>
      </c>
      <c r="AM100" s="1" t="s">
        <v>204</v>
      </c>
      <c r="AN100" s="1">
        <v>2</v>
      </c>
      <c r="AO100" s="1" t="s">
        <v>205</v>
      </c>
      <c r="AP100" s="1" t="s">
        <v>47</v>
      </c>
      <c r="AQ100" s="1" t="s">
        <v>80</v>
      </c>
      <c r="AS100" s="1" t="s">
        <v>153</v>
      </c>
      <c r="AT100" s="1" t="s">
        <v>196</v>
      </c>
      <c r="AU100" s="1" t="s">
        <v>202</v>
      </c>
      <c r="AV100" s="1" t="s">
        <v>195</v>
      </c>
      <c r="AX100">
        <f t="shared" si="15"/>
        <v>252675</v>
      </c>
      <c r="AY100">
        <f t="shared" si="13"/>
        <v>252.67500000000001</v>
      </c>
      <c r="AZ100" s="1">
        <v>294</v>
      </c>
      <c r="BA100" s="8"/>
      <c r="BB100" s="8"/>
    </row>
    <row r="101" spans="1:54" x14ac:dyDescent="0.25">
      <c r="A101" s="1" t="s">
        <v>523</v>
      </c>
      <c r="B101" s="1" t="s">
        <v>235</v>
      </c>
      <c r="C101" s="1" t="s">
        <v>114</v>
      </c>
      <c r="D101" s="1" t="s">
        <v>232</v>
      </c>
      <c r="E101" s="1" t="s">
        <v>234</v>
      </c>
      <c r="F101" s="1">
        <v>189.38760192000004</v>
      </c>
      <c r="G101" s="1" t="s">
        <v>21</v>
      </c>
      <c r="H101" s="1" t="s">
        <v>186</v>
      </c>
      <c r="I101" s="2">
        <v>42224.291666666664</v>
      </c>
      <c r="O101" s="1">
        <v>128</v>
      </c>
      <c r="P101" s="1">
        <v>90.6</v>
      </c>
      <c r="Q101" s="1">
        <v>10.199999999999999</v>
      </c>
      <c r="R101" s="1">
        <v>2.1999999999999999E-2</v>
      </c>
      <c r="T101" s="1">
        <v>0.36</v>
      </c>
      <c r="V101" s="1">
        <v>67000</v>
      </c>
      <c r="W101" s="1">
        <v>10000</v>
      </c>
      <c r="Z101" s="1">
        <v>20</v>
      </c>
      <c r="AB101" s="1">
        <v>9</v>
      </c>
      <c r="AD101" s="1" t="s">
        <v>200</v>
      </c>
      <c r="AE101" s="1" t="s">
        <v>96</v>
      </c>
      <c r="AF101" s="1" t="s">
        <v>201</v>
      </c>
      <c r="AG101" s="1" t="s">
        <v>82</v>
      </c>
      <c r="AH101" s="1" t="s">
        <v>202</v>
      </c>
      <c r="AI101" s="1" t="s">
        <v>60</v>
      </c>
      <c r="AJ101" s="1" t="s">
        <v>194</v>
      </c>
      <c r="AK101" s="1" t="s">
        <v>193</v>
      </c>
      <c r="AL101" s="1" t="s">
        <v>203</v>
      </c>
      <c r="AM101" s="1" t="s">
        <v>204</v>
      </c>
      <c r="AN101" s="1">
        <v>1</v>
      </c>
      <c r="AO101" s="1" t="s">
        <v>205</v>
      </c>
      <c r="AP101" s="1" t="s">
        <v>47</v>
      </c>
      <c r="AQ101" s="1" t="s">
        <v>80</v>
      </c>
      <c r="AS101" s="1" t="s">
        <v>153</v>
      </c>
      <c r="AT101" s="1" t="s">
        <v>196</v>
      </c>
      <c r="AU101" s="1" t="s">
        <v>202</v>
      </c>
      <c r="AV101" s="1" t="s">
        <v>195</v>
      </c>
      <c r="AX101">
        <f t="shared" si="15"/>
        <v>270878</v>
      </c>
      <c r="AY101">
        <f t="shared" si="13"/>
        <v>270.87799999999999</v>
      </c>
      <c r="AZ101" s="1">
        <v>324</v>
      </c>
      <c r="BA101" s="8"/>
      <c r="BB101" s="8"/>
    </row>
    <row r="102" spans="1:54" x14ac:dyDescent="0.25">
      <c r="A102" s="1" t="s">
        <v>514</v>
      </c>
      <c r="B102" s="1">
        <v>2495787</v>
      </c>
      <c r="C102" s="1" t="s">
        <v>114</v>
      </c>
      <c r="D102" s="1" t="s">
        <v>253</v>
      </c>
      <c r="E102" s="1" t="s">
        <v>234</v>
      </c>
      <c r="F102" s="1">
        <v>189.38760192000004</v>
      </c>
      <c r="G102" s="1" t="s">
        <v>21</v>
      </c>
      <c r="H102" s="1" t="s">
        <v>186</v>
      </c>
      <c r="I102" s="2">
        <v>42426.558333333334</v>
      </c>
      <c r="L102" s="1">
        <v>549.5</v>
      </c>
      <c r="O102" s="1">
        <v>130</v>
      </c>
      <c r="P102" s="1">
        <v>138</v>
      </c>
      <c r="Q102" s="1">
        <v>13.8</v>
      </c>
      <c r="T102" s="1">
        <v>0.28000000000000003</v>
      </c>
      <c r="AZ102" s="1">
        <v>374</v>
      </c>
      <c r="BA102" s="8">
        <f t="shared" si="14"/>
        <v>824.25</v>
      </c>
      <c r="BB102" s="8">
        <f>BA102*BB$4</f>
        <v>486.30749999999995</v>
      </c>
    </row>
    <row r="103" spans="1:54" x14ac:dyDescent="0.25">
      <c r="A103" s="1" t="s">
        <v>524</v>
      </c>
      <c r="B103" s="1" t="s">
        <v>236</v>
      </c>
      <c r="C103" s="1" t="s">
        <v>114</v>
      </c>
      <c r="D103" s="1" t="s">
        <v>232</v>
      </c>
      <c r="E103" s="1" t="s">
        <v>234</v>
      </c>
      <c r="F103" s="1">
        <v>189.38760192000004</v>
      </c>
      <c r="G103" s="1" t="s">
        <v>21</v>
      </c>
      <c r="H103" s="1" t="s">
        <v>186</v>
      </c>
      <c r="I103" s="2">
        <v>42224.520833333336</v>
      </c>
      <c r="O103" s="1">
        <v>135</v>
      </c>
      <c r="P103" s="1">
        <v>84.3</v>
      </c>
      <c r="R103" s="1">
        <v>2.1000000000000001E-2</v>
      </c>
      <c r="T103" s="1">
        <v>0.43</v>
      </c>
      <c r="V103" s="1">
        <v>67000</v>
      </c>
      <c r="W103" s="1">
        <v>9800</v>
      </c>
      <c r="Z103" s="1">
        <v>30</v>
      </c>
      <c r="AB103" s="1">
        <v>12</v>
      </c>
      <c r="AD103" s="1" t="s">
        <v>200</v>
      </c>
      <c r="AE103" s="1" t="s">
        <v>96</v>
      </c>
      <c r="AF103" s="1" t="s">
        <v>201</v>
      </c>
      <c r="AG103" s="1" t="s">
        <v>82</v>
      </c>
      <c r="AH103" s="1" t="s">
        <v>202</v>
      </c>
      <c r="AI103" s="1" t="s">
        <v>60</v>
      </c>
      <c r="AJ103" s="1" t="s">
        <v>194</v>
      </c>
      <c r="AK103" s="1" t="s">
        <v>193</v>
      </c>
      <c r="AL103" s="1" t="s">
        <v>203</v>
      </c>
      <c r="AM103" s="1" t="s">
        <v>204</v>
      </c>
      <c r="AN103" s="1">
        <v>2</v>
      </c>
      <c r="AO103" s="1" t="s">
        <v>205</v>
      </c>
      <c r="AP103" s="1" t="s">
        <v>47</v>
      </c>
      <c r="AQ103" s="1" t="s">
        <v>80</v>
      </c>
      <c r="AS103" s="1" t="s">
        <v>153</v>
      </c>
      <c r="AT103" s="1" t="s">
        <v>196</v>
      </c>
      <c r="AU103" s="1" t="s">
        <v>202</v>
      </c>
      <c r="AV103" s="1" t="s">
        <v>195</v>
      </c>
      <c r="AX103">
        <f t="shared" ref="AX103:AX166" si="16">SUM(V103:AV103)+((O103+Q103+R103+S103+T103+(P103*61/100))*1000)</f>
        <v>263718</v>
      </c>
      <c r="AY103">
        <f t="shared" si="13"/>
        <v>263.71800000000002</v>
      </c>
      <c r="AZ103" s="1">
        <v>314</v>
      </c>
      <c r="BA103" s="8"/>
      <c r="BB103" s="8"/>
    </row>
    <row r="104" spans="1:54" x14ac:dyDescent="0.25">
      <c r="A104" s="1" t="s">
        <v>609</v>
      </c>
      <c r="B104" s="1" t="s">
        <v>263</v>
      </c>
      <c r="C104" s="1" t="s">
        <v>114</v>
      </c>
      <c r="D104" s="1" t="s">
        <v>256</v>
      </c>
      <c r="E104" s="1" t="s">
        <v>258</v>
      </c>
      <c r="F104" s="1">
        <v>204.43496832000002</v>
      </c>
      <c r="G104" s="1" t="s">
        <v>21</v>
      </c>
      <c r="H104" s="1" t="s">
        <v>254</v>
      </c>
      <c r="I104" s="2">
        <v>42225.305555555555</v>
      </c>
      <c r="O104" s="1">
        <v>74.3</v>
      </c>
      <c r="P104" s="1">
        <v>104</v>
      </c>
      <c r="R104" s="1">
        <v>2.1000000000000001E-2</v>
      </c>
      <c r="T104" s="1">
        <v>0.27</v>
      </c>
      <c r="V104" s="1">
        <v>45000</v>
      </c>
      <c r="W104" s="1">
        <v>7200</v>
      </c>
      <c r="Z104" s="1">
        <v>10</v>
      </c>
      <c r="AB104" s="1">
        <v>4</v>
      </c>
      <c r="AD104" s="1" t="s">
        <v>200</v>
      </c>
      <c r="AE104" s="1" t="s">
        <v>96</v>
      </c>
      <c r="AF104" s="1" t="s">
        <v>201</v>
      </c>
      <c r="AG104" s="1" t="s">
        <v>82</v>
      </c>
      <c r="AH104" s="1" t="s">
        <v>202</v>
      </c>
      <c r="AI104" s="1" t="s">
        <v>60</v>
      </c>
      <c r="AJ104" s="1" t="s">
        <v>194</v>
      </c>
      <c r="AK104" s="1" t="s">
        <v>193</v>
      </c>
      <c r="AL104" s="1" t="s">
        <v>203</v>
      </c>
      <c r="AM104" s="1" t="s">
        <v>204</v>
      </c>
      <c r="AN104" s="1">
        <v>2</v>
      </c>
      <c r="AO104" s="1" t="s">
        <v>205</v>
      </c>
      <c r="AP104" s="1" t="s">
        <v>47</v>
      </c>
      <c r="AQ104" s="1" t="s">
        <v>80</v>
      </c>
      <c r="AS104" s="1" t="s">
        <v>153</v>
      </c>
      <c r="AT104" s="1" t="s">
        <v>196</v>
      </c>
      <c r="AU104" s="1" t="s">
        <v>202</v>
      </c>
      <c r="AV104" s="1" t="s">
        <v>195</v>
      </c>
      <c r="AX104">
        <f t="shared" si="16"/>
        <v>190247</v>
      </c>
      <c r="AY104">
        <f t="shared" si="13"/>
        <v>190.24700000000001</v>
      </c>
      <c r="AZ104" s="1">
        <v>362</v>
      </c>
      <c r="BA104" s="8"/>
      <c r="BB104" s="8"/>
    </row>
    <row r="105" spans="1:54" x14ac:dyDescent="0.25">
      <c r="A105" s="1" t="s">
        <v>610</v>
      </c>
      <c r="B105" s="1" t="s">
        <v>264</v>
      </c>
      <c r="C105" s="1" t="s">
        <v>114</v>
      </c>
      <c r="D105" s="1" t="s">
        <v>256</v>
      </c>
      <c r="E105" s="1" t="s">
        <v>258</v>
      </c>
      <c r="F105" s="1">
        <v>204.43496832000002</v>
      </c>
      <c r="G105" s="1" t="s">
        <v>21</v>
      </c>
      <c r="H105" s="1" t="s">
        <v>254</v>
      </c>
      <c r="I105" s="2">
        <v>42226.700694444444</v>
      </c>
      <c r="O105" s="1">
        <v>74.8</v>
      </c>
      <c r="P105" s="1">
        <v>87.8</v>
      </c>
      <c r="R105" s="1">
        <v>1.7999999999999999E-2</v>
      </c>
      <c r="T105" s="1">
        <v>0.25</v>
      </c>
      <c r="V105" s="1">
        <v>45000</v>
      </c>
      <c r="W105" s="1">
        <v>7200</v>
      </c>
      <c r="Z105" s="1">
        <v>60</v>
      </c>
      <c r="AB105" s="1">
        <v>8</v>
      </c>
      <c r="AD105" s="1" t="s">
        <v>200</v>
      </c>
      <c r="AE105" s="1" t="s">
        <v>96</v>
      </c>
      <c r="AF105" s="1" t="s">
        <v>201</v>
      </c>
      <c r="AG105" s="1" t="s">
        <v>82</v>
      </c>
      <c r="AH105" s="1" t="s">
        <v>202</v>
      </c>
      <c r="AI105" s="1" t="s">
        <v>60</v>
      </c>
      <c r="AJ105" s="1" t="s">
        <v>194</v>
      </c>
      <c r="AK105" s="1" t="s">
        <v>193</v>
      </c>
      <c r="AL105" s="1" t="s">
        <v>203</v>
      </c>
      <c r="AM105" s="1" t="s">
        <v>204</v>
      </c>
      <c r="AN105" s="1">
        <v>1</v>
      </c>
      <c r="AO105" s="1" t="s">
        <v>205</v>
      </c>
      <c r="AP105" s="1" t="s">
        <v>47</v>
      </c>
      <c r="AQ105" s="1" t="s">
        <v>80</v>
      </c>
      <c r="AS105" s="1" t="s">
        <v>153</v>
      </c>
      <c r="AT105" s="1" t="s">
        <v>196</v>
      </c>
      <c r="AU105" s="1">
        <v>1</v>
      </c>
      <c r="AV105" s="1" t="s">
        <v>195</v>
      </c>
      <c r="AX105">
        <f t="shared" si="16"/>
        <v>180896</v>
      </c>
      <c r="AY105">
        <f t="shared" si="13"/>
        <v>180.89599999999999</v>
      </c>
      <c r="AZ105" s="1">
        <v>258</v>
      </c>
      <c r="BA105" s="8"/>
      <c r="BB105" s="8"/>
    </row>
    <row r="106" spans="1:54" x14ac:dyDescent="0.25">
      <c r="A106" s="1" t="s">
        <v>526</v>
      </c>
      <c r="B106" s="1" t="s">
        <v>262</v>
      </c>
      <c r="C106" s="1" t="s">
        <v>114</v>
      </c>
      <c r="D106" s="1" t="s">
        <v>256</v>
      </c>
      <c r="E106" s="1" t="s">
        <v>258</v>
      </c>
      <c r="F106" s="1">
        <v>204.43496832000002</v>
      </c>
      <c r="G106" s="1" t="s">
        <v>21</v>
      </c>
      <c r="H106" s="1" t="s">
        <v>254</v>
      </c>
      <c r="I106" s="2">
        <v>42224.993055555555</v>
      </c>
      <c r="O106" s="1">
        <v>75.3</v>
      </c>
      <c r="P106" s="1">
        <v>94.9</v>
      </c>
      <c r="R106" s="1">
        <v>0.02</v>
      </c>
      <c r="T106" s="1">
        <v>0.28000000000000003</v>
      </c>
      <c r="V106" s="1">
        <v>47000</v>
      </c>
      <c r="W106" s="1">
        <v>7300</v>
      </c>
      <c r="Z106" s="1">
        <v>20</v>
      </c>
      <c r="AB106" s="1">
        <v>5</v>
      </c>
      <c r="AD106" s="1" t="s">
        <v>200</v>
      </c>
      <c r="AE106" s="1" t="s">
        <v>96</v>
      </c>
      <c r="AF106" s="1" t="s">
        <v>201</v>
      </c>
      <c r="AG106" s="1" t="s">
        <v>82</v>
      </c>
      <c r="AH106" s="1" t="s">
        <v>202</v>
      </c>
      <c r="AI106" s="1" t="s">
        <v>60</v>
      </c>
      <c r="AJ106" s="1" t="s">
        <v>194</v>
      </c>
      <c r="AK106" s="1" t="s">
        <v>193</v>
      </c>
      <c r="AL106" s="1" t="s">
        <v>203</v>
      </c>
      <c r="AM106" s="1" t="s">
        <v>204</v>
      </c>
      <c r="AN106" s="1">
        <v>1</v>
      </c>
      <c r="AO106" s="1" t="s">
        <v>205</v>
      </c>
      <c r="AP106" s="1" t="s">
        <v>47</v>
      </c>
      <c r="AQ106" s="1" t="s">
        <v>80</v>
      </c>
      <c r="AS106" s="1" t="s">
        <v>153</v>
      </c>
      <c r="AT106" s="1" t="s">
        <v>196</v>
      </c>
      <c r="AU106" s="1" t="s">
        <v>202</v>
      </c>
      <c r="AV106" s="1" t="s">
        <v>195</v>
      </c>
      <c r="AX106">
        <f t="shared" si="16"/>
        <v>187815</v>
      </c>
      <c r="AY106">
        <f t="shared" si="13"/>
        <v>187.815</v>
      </c>
      <c r="AZ106" s="1">
        <v>300</v>
      </c>
      <c r="BA106" s="8"/>
      <c r="BB106" s="8"/>
    </row>
    <row r="107" spans="1:54" x14ac:dyDescent="0.25">
      <c r="A107" s="1" t="s">
        <v>611</v>
      </c>
      <c r="B107" s="1" t="s">
        <v>265</v>
      </c>
      <c r="C107" s="1" t="s">
        <v>114</v>
      </c>
      <c r="D107" s="1" t="s">
        <v>256</v>
      </c>
      <c r="E107" s="1" t="s">
        <v>258</v>
      </c>
      <c r="F107" s="1">
        <v>204.43496832000002</v>
      </c>
      <c r="G107" s="1" t="s">
        <v>21</v>
      </c>
      <c r="H107" s="1" t="s">
        <v>254</v>
      </c>
      <c r="I107" s="2">
        <v>42226.833333333336</v>
      </c>
      <c r="O107" s="1">
        <v>75.599999999999994</v>
      </c>
      <c r="P107" s="1">
        <v>87.3</v>
      </c>
      <c r="R107" s="1">
        <v>1.9E-2</v>
      </c>
      <c r="T107" s="1">
        <v>0.26</v>
      </c>
      <c r="V107" s="1">
        <v>44000</v>
      </c>
      <c r="W107" s="1">
        <v>7200</v>
      </c>
      <c r="Z107" s="1">
        <v>100</v>
      </c>
      <c r="AB107" s="1">
        <v>9</v>
      </c>
      <c r="AD107" s="1" t="s">
        <v>200</v>
      </c>
      <c r="AE107" s="1" t="s">
        <v>96</v>
      </c>
      <c r="AF107" s="1" t="s">
        <v>201</v>
      </c>
      <c r="AG107" s="1" t="s">
        <v>82</v>
      </c>
      <c r="AH107" s="1" t="s">
        <v>202</v>
      </c>
      <c r="AI107" s="1" t="s">
        <v>60</v>
      </c>
      <c r="AJ107" s="1" t="s">
        <v>194</v>
      </c>
      <c r="AK107" s="1" t="s">
        <v>193</v>
      </c>
      <c r="AL107" s="1" t="s">
        <v>203</v>
      </c>
      <c r="AM107" s="1" t="s">
        <v>204</v>
      </c>
      <c r="AN107" s="1">
        <v>1</v>
      </c>
      <c r="AO107" s="1" t="s">
        <v>205</v>
      </c>
      <c r="AP107" s="1" t="s">
        <v>47</v>
      </c>
      <c r="AQ107" s="1" t="s">
        <v>80</v>
      </c>
      <c r="AS107" s="1" t="s">
        <v>153</v>
      </c>
      <c r="AT107" s="1" t="s">
        <v>196</v>
      </c>
      <c r="AU107" s="1">
        <v>1</v>
      </c>
      <c r="AV107" s="1" t="s">
        <v>195</v>
      </c>
      <c r="AX107">
        <f t="shared" si="16"/>
        <v>180443</v>
      </c>
      <c r="AY107">
        <f t="shared" si="13"/>
        <v>180.44300000000001</v>
      </c>
      <c r="AZ107" s="1">
        <v>266</v>
      </c>
      <c r="BA107" s="8"/>
      <c r="BB107" s="8"/>
    </row>
    <row r="108" spans="1:54" x14ac:dyDescent="0.25">
      <c r="A108" s="1" t="s">
        <v>529</v>
      </c>
      <c r="B108" s="1" t="s">
        <v>259</v>
      </c>
      <c r="C108" s="1" t="s">
        <v>114</v>
      </c>
      <c r="D108" s="1" t="s">
        <v>256</v>
      </c>
      <c r="E108" s="1" t="s">
        <v>258</v>
      </c>
      <c r="F108" s="1">
        <v>204.43496832000002</v>
      </c>
      <c r="G108" s="1" t="s">
        <v>21</v>
      </c>
      <c r="H108" s="1" t="s">
        <v>254</v>
      </c>
      <c r="I108" s="2">
        <v>42224.34375</v>
      </c>
      <c r="O108" s="1">
        <v>75.8</v>
      </c>
      <c r="P108" s="1">
        <v>103</v>
      </c>
      <c r="R108" s="1">
        <v>1.9E-2</v>
      </c>
      <c r="T108" s="1">
        <v>0.26</v>
      </c>
      <c r="V108" s="1">
        <v>46000</v>
      </c>
      <c r="W108" s="1">
        <v>7000</v>
      </c>
      <c r="Z108" s="1">
        <v>80</v>
      </c>
      <c r="AB108" s="1">
        <v>6</v>
      </c>
      <c r="AD108" s="1" t="s">
        <v>200</v>
      </c>
      <c r="AE108" s="1" t="s">
        <v>96</v>
      </c>
      <c r="AF108" s="1" t="s">
        <v>201</v>
      </c>
      <c r="AG108" s="1" t="s">
        <v>82</v>
      </c>
      <c r="AH108" s="1" t="s">
        <v>202</v>
      </c>
      <c r="AI108" s="1" t="s">
        <v>60</v>
      </c>
      <c r="AJ108" s="1" t="s">
        <v>194</v>
      </c>
      <c r="AK108" s="1" t="s">
        <v>193</v>
      </c>
      <c r="AL108" s="1" t="s">
        <v>203</v>
      </c>
      <c r="AM108" s="1" t="s">
        <v>204</v>
      </c>
      <c r="AN108" s="1">
        <v>1</v>
      </c>
      <c r="AO108" s="1" t="s">
        <v>205</v>
      </c>
      <c r="AP108" s="1" t="s">
        <v>47</v>
      </c>
      <c r="AQ108" s="1" t="s">
        <v>80</v>
      </c>
      <c r="AS108" s="1" t="s">
        <v>153</v>
      </c>
      <c r="AT108" s="1">
        <v>1</v>
      </c>
      <c r="AU108" s="1">
        <v>2</v>
      </c>
      <c r="AV108" s="1" t="s">
        <v>195</v>
      </c>
      <c r="AX108">
        <f t="shared" si="16"/>
        <v>191999</v>
      </c>
      <c r="AY108">
        <f t="shared" si="13"/>
        <v>191.999</v>
      </c>
      <c r="AZ108" s="1">
        <v>342</v>
      </c>
      <c r="BA108" s="8"/>
      <c r="BB108" s="8"/>
    </row>
    <row r="109" spans="1:54" x14ac:dyDescent="0.25">
      <c r="A109" s="1" t="s">
        <v>612</v>
      </c>
      <c r="B109" s="1" t="s">
        <v>266</v>
      </c>
      <c r="C109" s="1" t="s">
        <v>114</v>
      </c>
      <c r="D109" s="1" t="s">
        <v>256</v>
      </c>
      <c r="E109" s="1" t="s">
        <v>258</v>
      </c>
      <c r="F109" s="1">
        <v>204.43496832000002</v>
      </c>
      <c r="G109" s="1" t="s">
        <v>21</v>
      </c>
      <c r="H109" s="1" t="s">
        <v>254</v>
      </c>
      <c r="I109" s="2">
        <v>42227.052083333336</v>
      </c>
      <c r="O109" s="1">
        <v>77.8</v>
      </c>
      <c r="P109" s="1">
        <v>90.1</v>
      </c>
      <c r="R109" s="1">
        <v>1.7999999999999999E-2</v>
      </c>
      <c r="T109" s="1">
        <v>0.27</v>
      </c>
      <c r="V109" s="1">
        <v>47000</v>
      </c>
      <c r="W109" s="1">
        <v>7600</v>
      </c>
      <c r="Z109" s="1">
        <v>20</v>
      </c>
      <c r="AB109" s="1">
        <v>5</v>
      </c>
      <c r="AD109" s="1" t="s">
        <v>200</v>
      </c>
      <c r="AE109" s="1" t="s">
        <v>96</v>
      </c>
      <c r="AF109" s="1" t="s">
        <v>201</v>
      </c>
      <c r="AG109" s="1" t="s">
        <v>82</v>
      </c>
      <c r="AH109" s="1" t="s">
        <v>202</v>
      </c>
      <c r="AI109" s="1" t="s">
        <v>60</v>
      </c>
      <c r="AJ109" s="1" t="s">
        <v>194</v>
      </c>
      <c r="AK109" s="1" t="s">
        <v>193</v>
      </c>
      <c r="AL109" s="1" t="s">
        <v>203</v>
      </c>
      <c r="AM109" s="1" t="s">
        <v>204</v>
      </c>
      <c r="AN109" s="1">
        <v>1</v>
      </c>
      <c r="AO109" s="1" t="s">
        <v>205</v>
      </c>
      <c r="AP109" s="1" t="s">
        <v>47</v>
      </c>
      <c r="AQ109" s="1" t="s">
        <v>80</v>
      </c>
      <c r="AS109" s="1" t="s">
        <v>153</v>
      </c>
      <c r="AT109" s="1" t="s">
        <v>196</v>
      </c>
      <c r="AU109" s="1">
        <v>1</v>
      </c>
      <c r="AV109" s="1" t="s">
        <v>195</v>
      </c>
      <c r="AX109">
        <f t="shared" si="16"/>
        <v>187675.99999999997</v>
      </c>
      <c r="AY109">
        <f t="shared" si="13"/>
        <v>187.67599999999996</v>
      </c>
      <c r="AZ109" s="1">
        <v>268</v>
      </c>
      <c r="BA109" s="8"/>
      <c r="BB109" s="8"/>
    </row>
    <row r="110" spans="1:54" x14ac:dyDescent="0.25">
      <c r="A110" s="1" t="s">
        <v>527</v>
      </c>
      <c r="B110" s="1" t="s">
        <v>261</v>
      </c>
      <c r="C110" s="1" t="s">
        <v>114</v>
      </c>
      <c r="D110" s="1" t="s">
        <v>256</v>
      </c>
      <c r="E110" s="1" t="s">
        <v>258</v>
      </c>
      <c r="F110" s="1">
        <v>204.43496832000002</v>
      </c>
      <c r="G110" s="1" t="s">
        <v>21</v>
      </c>
      <c r="H110" s="1" t="s">
        <v>254</v>
      </c>
      <c r="I110" s="2">
        <v>42224.805555555555</v>
      </c>
      <c r="O110" s="1">
        <v>80.3</v>
      </c>
      <c r="P110" s="1">
        <v>94.3</v>
      </c>
      <c r="R110" s="1">
        <v>0.02</v>
      </c>
      <c r="T110" s="1">
        <v>0.28999999999999998</v>
      </c>
      <c r="V110" s="1">
        <v>47000</v>
      </c>
      <c r="W110" s="1">
        <v>7200</v>
      </c>
      <c r="Z110" s="1">
        <v>30</v>
      </c>
      <c r="AB110" s="1">
        <v>6</v>
      </c>
      <c r="AD110" s="1" t="s">
        <v>200</v>
      </c>
      <c r="AE110" s="1" t="s">
        <v>96</v>
      </c>
      <c r="AF110" s="1" t="s">
        <v>201</v>
      </c>
      <c r="AG110" s="1" t="s">
        <v>82</v>
      </c>
      <c r="AH110" s="1" t="s">
        <v>202</v>
      </c>
      <c r="AI110" s="1" t="s">
        <v>60</v>
      </c>
      <c r="AJ110" s="1" t="s">
        <v>194</v>
      </c>
      <c r="AK110" s="1" t="s">
        <v>193</v>
      </c>
      <c r="AL110" s="1" t="s">
        <v>203</v>
      </c>
      <c r="AM110" s="1" t="s">
        <v>204</v>
      </c>
      <c r="AN110" s="1">
        <v>2</v>
      </c>
      <c r="AO110" s="1" t="s">
        <v>205</v>
      </c>
      <c r="AP110" s="1" t="s">
        <v>47</v>
      </c>
      <c r="AQ110" s="1" t="s">
        <v>80</v>
      </c>
      <c r="AS110" s="1" t="s">
        <v>153</v>
      </c>
      <c r="AT110" s="1" t="s">
        <v>196</v>
      </c>
      <c r="AU110" s="1" t="s">
        <v>202</v>
      </c>
      <c r="AV110" s="1" t="s">
        <v>195</v>
      </c>
      <c r="AX110">
        <f t="shared" si="16"/>
        <v>192371</v>
      </c>
      <c r="AY110">
        <f t="shared" si="13"/>
        <v>192.37100000000001</v>
      </c>
      <c r="AZ110" s="1">
        <v>294</v>
      </c>
      <c r="BA110" s="8"/>
      <c r="BB110" s="8"/>
    </row>
    <row r="111" spans="1:54" x14ac:dyDescent="0.25">
      <c r="A111" s="1" t="s">
        <v>525</v>
      </c>
      <c r="B111" s="1" t="s">
        <v>257</v>
      </c>
      <c r="C111" s="1" t="s">
        <v>114</v>
      </c>
      <c r="D111" s="1" t="s">
        <v>256</v>
      </c>
      <c r="E111" s="1" t="s">
        <v>258</v>
      </c>
      <c r="F111" s="1">
        <v>204.43496832000002</v>
      </c>
      <c r="G111" s="1" t="s">
        <v>21</v>
      </c>
      <c r="H111" s="1" t="s">
        <v>254</v>
      </c>
      <c r="I111" s="2">
        <v>42223.8125</v>
      </c>
      <c r="O111" s="1">
        <v>84.2</v>
      </c>
      <c r="P111" s="1">
        <v>96.6</v>
      </c>
      <c r="R111" s="1">
        <v>2.3E-2</v>
      </c>
      <c r="T111" s="1">
        <v>0.3</v>
      </c>
      <c r="V111" s="1">
        <v>51000</v>
      </c>
      <c r="W111" s="1">
        <v>7900</v>
      </c>
      <c r="Z111" s="1">
        <v>20</v>
      </c>
      <c r="AB111" s="1">
        <v>6</v>
      </c>
      <c r="AD111" s="1" t="s">
        <v>200</v>
      </c>
      <c r="AE111" s="1" t="s">
        <v>96</v>
      </c>
      <c r="AF111" s="1" t="s">
        <v>201</v>
      </c>
      <c r="AG111" s="1" t="s">
        <v>82</v>
      </c>
      <c r="AH111" s="1" t="s">
        <v>202</v>
      </c>
      <c r="AI111" s="1" t="s">
        <v>60</v>
      </c>
      <c r="AJ111" s="1" t="s">
        <v>194</v>
      </c>
      <c r="AK111" s="1" t="s">
        <v>193</v>
      </c>
      <c r="AL111" s="1" t="s">
        <v>203</v>
      </c>
      <c r="AM111" s="1" t="s">
        <v>204</v>
      </c>
      <c r="AN111" s="1">
        <v>1</v>
      </c>
      <c r="AO111" s="1" t="s">
        <v>205</v>
      </c>
      <c r="AP111" s="1" t="s">
        <v>47</v>
      </c>
      <c r="AQ111" s="1" t="s">
        <v>80</v>
      </c>
      <c r="AS111" s="1" t="s">
        <v>153</v>
      </c>
      <c r="AT111" s="1">
        <v>1</v>
      </c>
      <c r="AU111" s="1">
        <v>2</v>
      </c>
      <c r="AV111" s="1" t="s">
        <v>195</v>
      </c>
      <c r="AX111">
        <f t="shared" si="16"/>
        <v>202378.99999999997</v>
      </c>
      <c r="AY111">
        <f t="shared" si="13"/>
        <v>202.37899999999996</v>
      </c>
      <c r="AZ111" s="1">
        <v>300</v>
      </c>
      <c r="BA111" s="8"/>
      <c r="BB111" s="8"/>
    </row>
    <row r="112" spans="1:54" x14ac:dyDescent="0.25">
      <c r="A112" s="1" t="s">
        <v>619</v>
      </c>
      <c r="B112" s="1" t="s">
        <v>273</v>
      </c>
      <c r="C112" s="1" t="s">
        <v>114</v>
      </c>
      <c r="D112" s="1" t="s">
        <v>256</v>
      </c>
      <c r="E112" s="1" t="s">
        <v>258</v>
      </c>
      <c r="F112" s="1">
        <v>204.43496832000002</v>
      </c>
      <c r="G112" s="1" t="s">
        <v>21</v>
      </c>
      <c r="H112" s="1" t="s">
        <v>254</v>
      </c>
      <c r="I112" s="2">
        <v>42229.313888888886</v>
      </c>
      <c r="O112" s="1">
        <v>87.8</v>
      </c>
      <c r="P112" s="1">
        <v>99.3</v>
      </c>
      <c r="R112" s="1">
        <v>2.1999999999999999E-2</v>
      </c>
      <c r="T112" s="1">
        <v>0.3</v>
      </c>
      <c r="V112" s="1">
        <v>54000</v>
      </c>
      <c r="W112" s="1">
        <v>9000</v>
      </c>
      <c r="Z112" s="1">
        <v>20</v>
      </c>
      <c r="AB112" s="1">
        <v>5</v>
      </c>
      <c r="AD112" s="1" t="s">
        <v>200</v>
      </c>
      <c r="AE112" s="1" t="s">
        <v>96</v>
      </c>
      <c r="AF112" s="1" t="s">
        <v>201</v>
      </c>
      <c r="AG112" s="1" t="s">
        <v>82</v>
      </c>
      <c r="AH112" s="1" t="s">
        <v>202</v>
      </c>
      <c r="AI112" s="1" t="s">
        <v>60</v>
      </c>
      <c r="AJ112" s="1" t="s">
        <v>194</v>
      </c>
      <c r="AK112" s="1" t="s">
        <v>193</v>
      </c>
      <c r="AL112" s="1" t="s">
        <v>203</v>
      </c>
      <c r="AM112" s="1" t="s">
        <v>204</v>
      </c>
      <c r="AN112" s="1">
        <v>1</v>
      </c>
      <c r="AO112" s="1" t="s">
        <v>205</v>
      </c>
      <c r="AP112" s="1" t="s">
        <v>47</v>
      </c>
      <c r="AQ112" s="1" t="s">
        <v>80</v>
      </c>
      <c r="AS112" s="1" t="s">
        <v>153</v>
      </c>
      <c r="AT112" s="1" t="s">
        <v>196</v>
      </c>
      <c r="AU112" s="1">
        <v>1</v>
      </c>
      <c r="AV112" s="1" t="s">
        <v>195</v>
      </c>
      <c r="AX112">
        <f t="shared" si="16"/>
        <v>211722</v>
      </c>
      <c r="AY112">
        <f t="shared" si="13"/>
        <v>211.72200000000001</v>
      </c>
      <c r="AZ112" s="1">
        <v>286</v>
      </c>
      <c r="BA112" s="8"/>
      <c r="BB112" s="8"/>
    </row>
    <row r="113" spans="1:54" x14ac:dyDescent="0.25">
      <c r="A113" s="1" t="s">
        <v>622</v>
      </c>
      <c r="B113" s="1" t="s">
        <v>276</v>
      </c>
      <c r="C113" s="1" t="s">
        <v>114</v>
      </c>
      <c r="D113" s="1" t="s">
        <v>256</v>
      </c>
      <c r="E113" s="1" t="s">
        <v>258</v>
      </c>
      <c r="F113" s="1">
        <v>204.43496832000002</v>
      </c>
      <c r="G113" s="1" t="s">
        <v>21</v>
      </c>
      <c r="H113" s="1" t="s">
        <v>254</v>
      </c>
      <c r="I113" s="2">
        <v>42230.354166666664</v>
      </c>
      <c r="O113" s="1">
        <v>88</v>
      </c>
      <c r="P113" s="1">
        <v>98.5</v>
      </c>
      <c r="R113" s="1">
        <v>2.1000000000000001E-2</v>
      </c>
      <c r="T113" s="1">
        <v>0.28999999999999998</v>
      </c>
      <c r="V113" s="1">
        <v>53000</v>
      </c>
      <c r="W113" s="1">
        <v>8800</v>
      </c>
      <c r="Z113" s="1">
        <v>10</v>
      </c>
      <c r="AB113" s="1">
        <v>5</v>
      </c>
      <c r="AD113" s="1" t="s">
        <v>200</v>
      </c>
      <c r="AE113" s="1" t="s">
        <v>96</v>
      </c>
      <c r="AF113" s="1" t="s">
        <v>201</v>
      </c>
      <c r="AG113" s="1" t="s">
        <v>82</v>
      </c>
      <c r="AH113" s="1" t="s">
        <v>202</v>
      </c>
      <c r="AI113" s="1" t="s">
        <v>60</v>
      </c>
      <c r="AJ113" s="1" t="s">
        <v>194</v>
      </c>
      <c r="AK113" s="1" t="s">
        <v>193</v>
      </c>
      <c r="AL113" s="1" t="s">
        <v>203</v>
      </c>
      <c r="AM113" s="1" t="s">
        <v>204</v>
      </c>
      <c r="AN113" s="1">
        <v>1</v>
      </c>
      <c r="AO113" s="1" t="s">
        <v>205</v>
      </c>
      <c r="AP113" s="1" t="s">
        <v>47</v>
      </c>
      <c r="AQ113" s="1" t="s">
        <v>80</v>
      </c>
      <c r="AS113" s="1" t="s">
        <v>153</v>
      </c>
      <c r="AT113" s="1" t="s">
        <v>196</v>
      </c>
      <c r="AU113" s="1">
        <v>1</v>
      </c>
      <c r="AV113" s="1" t="s">
        <v>195</v>
      </c>
      <c r="AX113">
        <f t="shared" si="16"/>
        <v>210213.00000000003</v>
      </c>
      <c r="AY113">
        <f t="shared" si="13"/>
        <v>210.21300000000002</v>
      </c>
      <c r="AZ113" s="1">
        <v>280</v>
      </c>
      <c r="BA113" s="8"/>
      <c r="BB113" s="8"/>
    </row>
    <row r="114" spans="1:54" x14ac:dyDescent="0.25">
      <c r="A114" s="1" t="s">
        <v>613</v>
      </c>
      <c r="B114" s="1" t="s">
        <v>267</v>
      </c>
      <c r="C114" s="1" t="s">
        <v>114</v>
      </c>
      <c r="D114" s="1" t="s">
        <v>256</v>
      </c>
      <c r="E114" s="1" t="s">
        <v>258</v>
      </c>
      <c r="F114" s="1">
        <v>204.43496832000002</v>
      </c>
      <c r="G114" s="1" t="s">
        <v>21</v>
      </c>
      <c r="H114" s="1" t="s">
        <v>254</v>
      </c>
      <c r="I114" s="2">
        <v>42227.329861111109</v>
      </c>
      <c r="O114" s="1">
        <v>88.2</v>
      </c>
      <c r="P114" s="1">
        <v>98.4</v>
      </c>
      <c r="R114" s="1">
        <v>1.9E-2</v>
      </c>
      <c r="T114" s="1">
        <v>0.28000000000000003</v>
      </c>
      <c r="V114" s="1">
        <v>52000</v>
      </c>
      <c r="W114" s="1">
        <v>8200</v>
      </c>
      <c r="Z114" s="1">
        <v>20</v>
      </c>
      <c r="AB114" s="1">
        <v>5</v>
      </c>
      <c r="AD114" s="1" t="s">
        <v>200</v>
      </c>
      <c r="AE114" s="1" t="s">
        <v>96</v>
      </c>
      <c r="AF114" s="1" t="s">
        <v>201</v>
      </c>
      <c r="AG114" s="1" t="s">
        <v>82</v>
      </c>
      <c r="AH114" s="1" t="s">
        <v>202</v>
      </c>
      <c r="AI114" s="1" t="s">
        <v>60</v>
      </c>
      <c r="AJ114" s="1" t="s">
        <v>194</v>
      </c>
      <c r="AK114" s="1" t="s">
        <v>193</v>
      </c>
      <c r="AL114" s="1" t="s">
        <v>203</v>
      </c>
      <c r="AM114" s="1" t="s">
        <v>204</v>
      </c>
      <c r="AN114" s="1">
        <v>1</v>
      </c>
      <c r="AO114" s="1" t="s">
        <v>205</v>
      </c>
      <c r="AP114" s="1" t="s">
        <v>47</v>
      </c>
      <c r="AQ114" s="1" t="s">
        <v>80</v>
      </c>
      <c r="AS114" s="1" t="s">
        <v>153</v>
      </c>
      <c r="AT114" s="1" t="s">
        <v>196</v>
      </c>
      <c r="AU114" s="1">
        <v>1</v>
      </c>
      <c r="AV114" s="1" t="s">
        <v>195</v>
      </c>
      <c r="AX114">
        <f t="shared" si="16"/>
        <v>208750.00000000003</v>
      </c>
      <c r="AY114">
        <f t="shared" si="13"/>
        <v>208.75000000000003</v>
      </c>
      <c r="AZ114" s="1">
        <v>286</v>
      </c>
      <c r="BA114" s="8"/>
      <c r="BB114" s="8"/>
    </row>
    <row r="115" spans="1:54" x14ac:dyDescent="0.25">
      <c r="A115" s="1" t="s">
        <v>620</v>
      </c>
      <c r="B115" s="1" t="s">
        <v>274</v>
      </c>
      <c r="C115" s="1" t="s">
        <v>114</v>
      </c>
      <c r="D115" s="1" t="s">
        <v>256</v>
      </c>
      <c r="E115" s="1" t="s">
        <v>258</v>
      </c>
      <c r="F115" s="1">
        <v>204.43496832000002</v>
      </c>
      <c r="G115" s="1" t="s">
        <v>21</v>
      </c>
      <c r="H115" s="1" t="s">
        <v>254</v>
      </c>
      <c r="I115" s="2">
        <v>42229.555555555555</v>
      </c>
      <c r="O115" s="1">
        <v>88.8</v>
      </c>
      <c r="P115" s="1">
        <v>99</v>
      </c>
      <c r="R115" s="1">
        <v>2.3E-2</v>
      </c>
      <c r="T115" s="1">
        <v>0.3</v>
      </c>
      <c r="V115" s="1">
        <v>53000</v>
      </c>
      <c r="W115" s="1">
        <v>8600</v>
      </c>
      <c r="Z115" s="1">
        <v>10</v>
      </c>
      <c r="AB115" s="1">
        <v>5</v>
      </c>
      <c r="AD115" s="1" t="s">
        <v>200</v>
      </c>
      <c r="AE115" s="1">
        <v>1</v>
      </c>
      <c r="AF115" s="1" t="s">
        <v>201</v>
      </c>
      <c r="AG115" s="1" t="s">
        <v>82</v>
      </c>
      <c r="AH115" s="1" t="s">
        <v>202</v>
      </c>
      <c r="AI115" s="1" t="s">
        <v>60</v>
      </c>
      <c r="AJ115" s="1" t="s">
        <v>194</v>
      </c>
      <c r="AK115" s="1" t="s">
        <v>193</v>
      </c>
      <c r="AL115" s="1" t="s">
        <v>203</v>
      </c>
      <c r="AM115" s="1" t="s">
        <v>204</v>
      </c>
      <c r="AN115" s="1">
        <v>1</v>
      </c>
      <c r="AO115" s="1" t="s">
        <v>205</v>
      </c>
      <c r="AP115" s="1" t="s">
        <v>47</v>
      </c>
      <c r="AQ115" s="1" t="s">
        <v>80</v>
      </c>
      <c r="AS115" s="1" t="s">
        <v>153</v>
      </c>
      <c r="AT115" s="1" t="s">
        <v>196</v>
      </c>
      <c r="AU115" s="1">
        <v>1</v>
      </c>
      <c r="AV115" s="1" t="s">
        <v>195</v>
      </c>
      <c r="AX115">
        <f t="shared" si="16"/>
        <v>211130.99999999997</v>
      </c>
      <c r="AY115">
        <f t="shared" si="13"/>
        <v>211.13099999999997</v>
      </c>
      <c r="AZ115" s="1">
        <v>290</v>
      </c>
      <c r="BA115" s="8"/>
      <c r="BB115" s="8"/>
    </row>
    <row r="116" spans="1:54" x14ac:dyDescent="0.25">
      <c r="A116" s="1" t="s">
        <v>618</v>
      </c>
      <c r="B116" s="1" t="s">
        <v>272</v>
      </c>
      <c r="C116" s="1" t="s">
        <v>114</v>
      </c>
      <c r="D116" s="1" t="s">
        <v>256</v>
      </c>
      <c r="E116" s="1" t="s">
        <v>258</v>
      </c>
      <c r="F116" s="1">
        <v>204.43496832000002</v>
      </c>
      <c r="G116" s="1" t="s">
        <v>21</v>
      </c>
      <c r="H116" s="1" t="s">
        <v>254</v>
      </c>
      <c r="I116" s="2">
        <v>42229.020833333336</v>
      </c>
      <c r="O116" s="1">
        <v>89.9</v>
      </c>
      <c r="P116" s="1">
        <v>94.4</v>
      </c>
      <c r="R116" s="1">
        <v>2.3E-2</v>
      </c>
      <c r="T116" s="1">
        <v>0.3</v>
      </c>
      <c r="V116" s="1">
        <v>51000</v>
      </c>
      <c r="W116" s="1">
        <v>8500</v>
      </c>
      <c r="Z116" s="1">
        <v>20</v>
      </c>
      <c r="AB116" s="1">
        <v>5</v>
      </c>
      <c r="AD116" s="1" t="s">
        <v>200</v>
      </c>
      <c r="AE116" s="1" t="s">
        <v>96</v>
      </c>
      <c r="AF116" s="1" t="s">
        <v>201</v>
      </c>
      <c r="AG116" s="1" t="s">
        <v>82</v>
      </c>
      <c r="AH116" s="1" t="s">
        <v>202</v>
      </c>
      <c r="AI116" s="1" t="s">
        <v>60</v>
      </c>
      <c r="AJ116" s="1" t="s">
        <v>194</v>
      </c>
      <c r="AK116" s="1" t="s">
        <v>193</v>
      </c>
      <c r="AL116" s="1" t="s">
        <v>203</v>
      </c>
      <c r="AM116" s="1" t="s">
        <v>204</v>
      </c>
      <c r="AN116" s="1">
        <v>1</v>
      </c>
      <c r="AO116" s="1" t="s">
        <v>205</v>
      </c>
      <c r="AP116" s="1" t="s">
        <v>47</v>
      </c>
      <c r="AQ116" s="1" t="s">
        <v>80</v>
      </c>
      <c r="AS116" s="1" t="s">
        <v>153</v>
      </c>
      <c r="AT116" s="1" t="s">
        <v>196</v>
      </c>
      <c r="AU116" s="1">
        <v>1</v>
      </c>
      <c r="AV116" s="1" t="s">
        <v>195</v>
      </c>
      <c r="AX116">
        <f t="shared" si="16"/>
        <v>207334.00000000003</v>
      </c>
      <c r="AY116">
        <f t="shared" si="13"/>
        <v>207.33400000000003</v>
      </c>
      <c r="AZ116" s="1">
        <v>286</v>
      </c>
      <c r="BA116" s="8"/>
      <c r="BB116" s="8"/>
    </row>
    <row r="117" spans="1:54" x14ac:dyDescent="0.25">
      <c r="A117" s="1" t="s">
        <v>621</v>
      </c>
      <c r="B117" s="1" t="s">
        <v>275</v>
      </c>
      <c r="C117" s="1" t="s">
        <v>114</v>
      </c>
      <c r="D117" s="1" t="s">
        <v>256</v>
      </c>
      <c r="E117" s="1" t="s">
        <v>258</v>
      </c>
      <c r="F117" s="1">
        <v>204.43496832000002</v>
      </c>
      <c r="G117" s="1" t="s">
        <v>21</v>
      </c>
      <c r="H117" s="1" t="s">
        <v>254</v>
      </c>
      <c r="I117" s="2">
        <v>42229.795138888891</v>
      </c>
      <c r="O117" s="1">
        <v>90.7</v>
      </c>
      <c r="P117" s="1">
        <v>96.8</v>
      </c>
      <c r="R117" s="1">
        <v>2.4E-2</v>
      </c>
      <c r="T117" s="1">
        <v>0.3</v>
      </c>
      <c r="V117" s="1">
        <v>52000</v>
      </c>
      <c r="W117" s="1">
        <v>8600</v>
      </c>
      <c r="Z117" s="1">
        <v>20</v>
      </c>
      <c r="AB117" s="1">
        <v>6</v>
      </c>
      <c r="AD117" s="1" t="s">
        <v>200</v>
      </c>
      <c r="AE117" s="1" t="s">
        <v>96</v>
      </c>
      <c r="AF117" s="1" t="s">
        <v>201</v>
      </c>
      <c r="AG117" s="1" t="s">
        <v>82</v>
      </c>
      <c r="AH117" s="1" t="s">
        <v>202</v>
      </c>
      <c r="AI117" s="1" t="s">
        <v>60</v>
      </c>
      <c r="AJ117" s="1" t="s">
        <v>194</v>
      </c>
      <c r="AK117" s="1" t="s">
        <v>193</v>
      </c>
      <c r="AL117" s="1" t="s">
        <v>203</v>
      </c>
      <c r="AM117" s="1" t="s">
        <v>204</v>
      </c>
      <c r="AN117" s="1">
        <v>1</v>
      </c>
      <c r="AO117" s="1" t="s">
        <v>205</v>
      </c>
      <c r="AP117" s="1" t="s">
        <v>47</v>
      </c>
      <c r="AQ117" s="1" t="s">
        <v>80</v>
      </c>
      <c r="AS117" s="1" t="s">
        <v>153</v>
      </c>
      <c r="AT117" s="1" t="s">
        <v>196</v>
      </c>
      <c r="AU117" s="1">
        <v>1</v>
      </c>
      <c r="AV117" s="1" t="s">
        <v>195</v>
      </c>
      <c r="AX117">
        <f t="shared" si="16"/>
        <v>210700</v>
      </c>
      <c r="AY117">
        <f t="shared" si="13"/>
        <v>210.7</v>
      </c>
      <c r="AZ117" s="1">
        <v>286</v>
      </c>
      <c r="BA117" s="8"/>
      <c r="BB117" s="8"/>
    </row>
    <row r="118" spans="1:54" x14ac:dyDescent="0.25">
      <c r="A118" s="1" t="s">
        <v>617</v>
      </c>
      <c r="B118" s="1" t="s">
        <v>271</v>
      </c>
      <c r="C118" s="1" t="s">
        <v>114</v>
      </c>
      <c r="D118" s="1" t="s">
        <v>256</v>
      </c>
      <c r="E118" s="1" t="s">
        <v>258</v>
      </c>
      <c r="F118" s="1">
        <v>204.43496832000002</v>
      </c>
      <c r="G118" s="1" t="s">
        <v>21</v>
      </c>
      <c r="H118" s="1" t="s">
        <v>254</v>
      </c>
      <c r="I118" s="2">
        <v>42228.777777777781</v>
      </c>
      <c r="O118" s="1">
        <v>92.2</v>
      </c>
      <c r="P118" s="1">
        <v>95.8</v>
      </c>
      <c r="R118" s="1">
        <v>2.8000000000000001E-2</v>
      </c>
      <c r="T118" s="1">
        <v>0.3</v>
      </c>
      <c r="V118" s="1">
        <v>53000</v>
      </c>
      <c r="W118" s="1">
        <v>8500</v>
      </c>
      <c r="Z118" s="1">
        <v>30</v>
      </c>
      <c r="AB118" s="1">
        <v>6</v>
      </c>
      <c r="AD118" s="1" t="s">
        <v>200</v>
      </c>
      <c r="AE118" s="1" t="s">
        <v>96</v>
      </c>
      <c r="AF118" s="1" t="s">
        <v>201</v>
      </c>
      <c r="AG118" s="1" t="s">
        <v>82</v>
      </c>
      <c r="AH118" s="1" t="s">
        <v>202</v>
      </c>
      <c r="AI118" s="1" t="s">
        <v>60</v>
      </c>
      <c r="AJ118" s="1" t="s">
        <v>194</v>
      </c>
      <c r="AK118" s="1" t="s">
        <v>193</v>
      </c>
      <c r="AL118" s="1" t="s">
        <v>203</v>
      </c>
      <c r="AM118" s="1" t="s">
        <v>204</v>
      </c>
      <c r="AN118" s="1">
        <v>1</v>
      </c>
      <c r="AO118" s="1" t="s">
        <v>205</v>
      </c>
      <c r="AP118" s="1" t="s">
        <v>47</v>
      </c>
      <c r="AQ118" s="1" t="s">
        <v>80</v>
      </c>
      <c r="AS118" s="1" t="s">
        <v>153</v>
      </c>
      <c r="AT118" s="1" t="s">
        <v>196</v>
      </c>
      <c r="AU118" s="1">
        <v>1</v>
      </c>
      <c r="AV118" s="1" t="s">
        <v>195</v>
      </c>
      <c r="AX118">
        <f t="shared" si="16"/>
        <v>212504</v>
      </c>
      <c r="AY118">
        <f t="shared" si="13"/>
        <v>212.50399999999999</v>
      </c>
      <c r="AZ118" s="1">
        <v>296</v>
      </c>
      <c r="BA118" s="8"/>
      <c r="BB118" s="8"/>
    </row>
    <row r="119" spans="1:54" x14ac:dyDescent="0.25">
      <c r="A119" s="1" t="s">
        <v>614</v>
      </c>
      <c r="B119" s="1" t="s">
        <v>268</v>
      </c>
      <c r="C119" s="1" t="s">
        <v>114</v>
      </c>
      <c r="D119" s="1" t="s">
        <v>256</v>
      </c>
      <c r="E119" s="1" t="s">
        <v>258</v>
      </c>
      <c r="F119" s="1">
        <v>204.43496832000002</v>
      </c>
      <c r="G119" s="1" t="s">
        <v>21</v>
      </c>
      <c r="H119" s="1" t="s">
        <v>254</v>
      </c>
      <c r="I119" s="2">
        <v>42227.569444444445</v>
      </c>
      <c r="O119" s="1">
        <v>92.3</v>
      </c>
      <c r="P119" s="1">
        <v>97.2</v>
      </c>
      <c r="R119" s="1">
        <v>2.1000000000000001E-2</v>
      </c>
      <c r="T119" s="1">
        <v>0.3</v>
      </c>
      <c r="V119" s="1">
        <v>52000</v>
      </c>
      <c r="W119" s="1">
        <v>8300</v>
      </c>
      <c r="Z119" s="1">
        <v>20</v>
      </c>
      <c r="AB119" s="1">
        <v>5</v>
      </c>
      <c r="AD119" s="1" t="s">
        <v>200</v>
      </c>
      <c r="AE119" s="1" t="s">
        <v>96</v>
      </c>
      <c r="AF119" s="1" t="s">
        <v>201</v>
      </c>
      <c r="AG119" s="1" t="s">
        <v>82</v>
      </c>
      <c r="AH119" s="1" t="s">
        <v>202</v>
      </c>
      <c r="AI119" s="1" t="s">
        <v>60</v>
      </c>
      <c r="AJ119" s="1" t="s">
        <v>194</v>
      </c>
      <c r="AK119" s="1" t="s">
        <v>193</v>
      </c>
      <c r="AL119" s="1" t="s">
        <v>203</v>
      </c>
      <c r="AM119" s="1" t="s">
        <v>204</v>
      </c>
      <c r="AN119" s="1">
        <v>1</v>
      </c>
      <c r="AO119" s="1" t="s">
        <v>205</v>
      </c>
      <c r="AP119" s="1" t="s">
        <v>47</v>
      </c>
      <c r="AQ119" s="1" t="s">
        <v>80</v>
      </c>
      <c r="AS119" s="1" t="s">
        <v>153</v>
      </c>
      <c r="AT119" s="1" t="s">
        <v>196</v>
      </c>
      <c r="AU119" s="1">
        <v>1</v>
      </c>
      <c r="AV119" s="1" t="s">
        <v>195</v>
      </c>
      <c r="AX119">
        <f t="shared" si="16"/>
        <v>212240</v>
      </c>
      <c r="AY119">
        <f t="shared" si="13"/>
        <v>212.24</v>
      </c>
      <c r="AZ119" s="1">
        <v>288</v>
      </c>
      <c r="BA119" s="8"/>
      <c r="BB119" s="8"/>
    </row>
    <row r="120" spans="1:54" x14ac:dyDescent="0.25">
      <c r="A120" s="1" t="s">
        <v>615</v>
      </c>
      <c r="B120" s="1" t="s">
        <v>269</v>
      </c>
      <c r="C120" s="1" t="s">
        <v>114</v>
      </c>
      <c r="D120" s="1" t="s">
        <v>256</v>
      </c>
      <c r="E120" s="1" t="s">
        <v>258</v>
      </c>
      <c r="F120" s="1">
        <v>204.43496832000002</v>
      </c>
      <c r="G120" s="1" t="s">
        <v>21</v>
      </c>
      <c r="H120" s="1" t="s">
        <v>254</v>
      </c>
      <c r="I120" s="2">
        <v>42227.784722222219</v>
      </c>
      <c r="O120" s="1">
        <v>93</v>
      </c>
      <c r="P120" s="1">
        <v>91.2</v>
      </c>
      <c r="R120" s="1">
        <v>2.1999999999999999E-2</v>
      </c>
      <c r="T120" s="1">
        <v>0.3</v>
      </c>
      <c r="V120" s="1">
        <v>52000</v>
      </c>
      <c r="W120" s="1">
        <v>8400</v>
      </c>
      <c r="Z120" s="1">
        <v>40</v>
      </c>
      <c r="AB120" s="1">
        <v>5</v>
      </c>
      <c r="AD120" s="1" t="s">
        <v>200</v>
      </c>
      <c r="AE120" s="1" t="s">
        <v>96</v>
      </c>
      <c r="AF120" s="1" t="s">
        <v>201</v>
      </c>
      <c r="AG120" s="1" t="s">
        <v>82</v>
      </c>
      <c r="AH120" s="1" t="s">
        <v>202</v>
      </c>
      <c r="AI120" s="1" t="s">
        <v>60</v>
      </c>
      <c r="AJ120" s="1" t="s">
        <v>194</v>
      </c>
      <c r="AK120" s="1" t="s">
        <v>193</v>
      </c>
      <c r="AL120" s="1" t="s">
        <v>203</v>
      </c>
      <c r="AM120" s="1" t="s">
        <v>204</v>
      </c>
      <c r="AN120" s="1">
        <v>1</v>
      </c>
      <c r="AO120" s="1" t="s">
        <v>205</v>
      </c>
      <c r="AP120" s="1" t="s">
        <v>47</v>
      </c>
      <c r="AQ120" s="1" t="s">
        <v>80</v>
      </c>
      <c r="AS120" s="1" t="s">
        <v>153</v>
      </c>
      <c r="AT120" s="1" t="s">
        <v>196</v>
      </c>
      <c r="AU120" s="1">
        <v>1</v>
      </c>
      <c r="AV120" s="1" t="s">
        <v>195</v>
      </c>
      <c r="AX120">
        <f t="shared" si="16"/>
        <v>209401</v>
      </c>
      <c r="AY120">
        <f t="shared" si="13"/>
        <v>209.40100000000001</v>
      </c>
      <c r="AZ120" s="1">
        <v>284</v>
      </c>
      <c r="BA120" s="8"/>
      <c r="BB120" s="8"/>
    </row>
    <row r="121" spans="1:54" x14ac:dyDescent="0.25">
      <c r="A121" s="1" t="s">
        <v>616</v>
      </c>
      <c r="B121" s="1" t="s">
        <v>270</v>
      </c>
      <c r="C121" s="1" t="s">
        <v>114</v>
      </c>
      <c r="D121" s="1" t="s">
        <v>256</v>
      </c>
      <c r="E121" s="1" t="s">
        <v>258</v>
      </c>
      <c r="F121" s="1">
        <v>204.43496832000002</v>
      </c>
      <c r="G121" s="1" t="s">
        <v>21</v>
      </c>
      <c r="H121" s="1" t="s">
        <v>254</v>
      </c>
      <c r="I121" s="2">
        <v>42228.59375</v>
      </c>
      <c r="O121" s="1">
        <v>94.6</v>
      </c>
      <c r="P121" s="1">
        <v>103</v>
      </c>
      <c r="R121" s="1">
        <v>2.3E-2</v>
      </c>
      <c r="T121" s="1">
        <v>0.28999999999999998</v>
      </c>
      <c r="V121" s="1">
        <v>53000</v>
      </c>
      <c r="W121" s="1">
        <v>8600</v>
      </c>
      <c r="Z121" s="1">
        <v>10</v>
      </c>
      <c r="AB121" s="1">
        <v>6</v>
      </c>
      <c r="AD121" s="1" t="s">
        <v>200</v>
      </c>
      <c r="AE121" s="1" t="s">
        <v>96</v>
      </c>
      <c r="AF121" s="1" t="s">
        <v>201</v>
      </c>
      <c r="AG121" s="1" t="s">
        <v>82</v>
      </c>
      <c r="AH121" s="1" t="s">
        <v>202</v>
      </c>
      <c r="AI121" s="1" t="s">
        <v>60</v>
      </c>
      <c r="AJ121" s="1" t="s">
        <v>194</v>
      </c>
      <c r="AK121" s="1" t="s">
        <v>193</v>
      </c>
      <c r="AL121" s="1" t="s">
        <v>203</v>
      </c>
      <c r="AM121" s="1" t="s">
        <v>204</v>
      </c>
      <c r="AN121" s="1">
        <v>1</v>
      </c>
      <c r="AO121" s="1" t="s">
        <v>205</v>
      </c>
      <c r="AP121" s="1" t="s">
        <v>47</v>
      </c>
      <c r="AQ121" s="1" t="s">
        <v>80</v>
      </c>
      <c r="AS121" s="1" t="s">
        <v>153</v>
      </c>
      <c r="AT121" s="1" t="s">
        <v>196</v>
      </c>
      <c r="AU121" s="1">
        <v>1</v>
      </c>
      <c r="AV121" s="1" t="s">
        <v>195</v>
      </c>
      <c r="AX121">
        <f t="shared" si="16"/>
        <v>219361</v>
      </c>
      <c r="AY121">
        <f t="shared" si="13"/>
        <v>219.36099999999999</v>
      </c>
      <c r="AZ121" s="1">
        <v>314</v>
      </c>
      <c r="BA121" s="8"/>
      <c r="BB121" s="8"/>
    </row>
    <row r="122" spans="1:54" x14ac:dyDescent="0.25">
      <c r="A122" s="1" t="s">
        <v>528</v>
      </c>
      <c r="B122" s="1" t="s">
        <v>260</v>
      </c>
      <c r="C122" s="1" t="s">
        <v>114</v>
      </c>
      <c r="D122" s="1" t="s">
        <v>256</v>
      </c>
      <c r="E122" s="1" t="s">
        <v>258</v>
      </c>
      <c r="F122" s="1">
        <v>204.43496832000002</v>
      </c>
      <c r="G122" s="1" t="s">
        <v>21</v>
      </c>
      <c r="H122" s="1" t="s">
        <v>254</v>
      </c>
      <c r="I122" s="2">
        <v>42224.572916666664</v>
      </c>
      <c r="O122" s="1">
        <v>98</v>
      </c>
      <c r="P122" s="1">
        <v>87.6</v>
      </c>
      <c r="R122" s="1">
        <v>0.02</v>
      </c>
      <c r="T122" s="1">
        <v>0.3</v>
      </c>
      <c r="V122" s="1">
        <v>50000</v>
      </c>
      <c r="W122" s="1">
        <v>7400</v>
      </c>
      <c r="Z122" s="1">
        <v>260</v>
      </c>
      <c r="AB122" s="1">
        <v>9</v>
      </c>
      <c r="AD122" s="1" t="s">
        <v>200</v>
      </c>
      <c r="AE122" s="1" t="s">
        <v>96</v>
      </c>
      <c r="AF122" s="1" t="s">
        <v>201</v>
      </c>
      <c r="AG122" s="1" t="s">
        <v>82</v>
      </c>
      <c r="AH122" s="1" t="s">
        <v>202</v>
      </c>
      <c r="AI122" s="1" t="s">
        <v>60</v>
      </c>
      <c r="AJ122" s="1" t="s">
        <v>194</v>
      </c>
      <c r="AK122" s="1" t="s">
        <v>193</v>
      </c>
      <c r="AL122" s="1">
        <v>1</v>
      </c>
      <c r="AM122" s="1" t="s">
        <v>204</v>
      </c>
      <c r="AN122" s="1">
        <v>2</v>
      </c>
      <c r="AO122" s="1" t="s">
        <v>205</v>
      </c>
      <c r="AP122" s="1" t="s">
        <v>47</v>
      </c>
      <c r="AQ122" s="1" t="s">
        <v>80</v>
      </c>
      <c r="AS122" s="1" t="s">
        <v>153</v>
      </c>
      <c r="AT122" s="1" t="s">
        <v>196</v>
      </c>
      <c r="AU122" s="1" t="s">
        <v>202</v>
      </c>
      <c r="AV122" s="1" t="s">
        <v>195</v>
      </c>
      <c r="AX122">
        <f t="shared" si="16"/>
        <v>209427.99999999997</v>
      </c>
      <c r="AY122">
        <f t="shared" si="13"/>
        <v>209.42799999999997</v>
      </c>
      <c r="AZ122" s="1">
        <v>302</v>
      </c>
      <c r="BA122" s="8"/>
      <c r="BB122" s="8"/>
    </row>
    <row r="123" spans="1:54" x14ac:dyDescent="0.25">
      <c r="A123" s="1" t="s">
        <v>623</v>
      </c>
      <c r="B123" s="1" t="s">
        <v>278</v>
      </c>
      <c r="C123" s="1" t="s">
        <v>255</v>
      </c>
      <c r="D123" s="1">
        <v>0</v>
      </c>
      <c r="E123" s="1" t="s">
        <v>277</v>
      </c>
      <c r="F123" s="1">
        <v>227.62561536000001</v>
      </c>
      <c r="G123" s="1" t="s">
        <v>21</v>
      </c>
      <c r="H123" s="1" t="s">
        <v>254</v>
      </c>
      <c r="I123" s="2">
        <v>42241.552083333336</v>
      </c>
      <c r="O123" s="1">
        <v>92</v>
      </c>
      <c r="P123" s="1">
        <v>110</v>
      </c>
      <c r="Q123" s="1">
        <v>8.6999999999999993</v>
      </c>
      <c r="V123" s="1">
        <v>46000</v>
      </c>
      <c r="W123" s="1">
        <v>7700</v>
      </c>
      <c r="X123" s="1">
        <v>27000</v>
      </c>
      <c r="Y123" s="1">
        <v>2500</v>
      </c>
      <c r="Z123" s="1" t="s">
        <v>111</v>
      </c>
      <c r="AA123" s="1" t="s">
        <v>24</v>
      </c>
      <c r="AB123" s="1" t="s">
        <v>184</v>
      </c>
      <c r="AD123" s="1" t="s">
        <v>54</v>
      </c>
      <c r="AE123" s="1" t="s">
        <v>192</v>
      </c>
      <c r="AF123" s="1">
        <v>72</v>
      </c>
      <c r="AG123" s="1" t="s">
        <v>54</v>
      </c>
      <c r="AH123" s="1" t="s">
        <v>184</v>
      </c>
      <c r="AI123" s="1" t="s">
        <v>42</v>
      </c>
      <c r="AJ123" s="1" t="s">
        <v>48</v>
      </c>
      <c r="AK123" s="1" t="s">
        <v>72</v>
      </c>
      <c r="AL123" s="1" t="s">
        <v>123</v>
      </c>
      <c r="AM123" s="1" t="s">
        <v>54</v>
      </c>
      <c r="AN123" s="1" t="s">
        <v>184</v>
      </c>
      <c r="AO123" s="1" t="s">
        <v>206</v>
      </c>
      <c r="AP123" s="1" t="s">
        <v>17</v>
      </c>
      <c r="AQ123" s="1" t="s">
        <v>192</v>
      </c>
      <c r="AS123" s="1" t="s">
        <v>54</v>
      </c>
      <c r="AT123" s="1">
        <v>1.4</v>
      </c>
      <c r="AU123" s="1" t="s">
        <v>48</v>
      </c>
      <c r="AV123" s="1" t="s">
        <v>189</v>
      </c>
      <c r="AX123">
        <f t="shared" si="16"/>
        <v>251073.4</v>
      </c>
      <c r="AY123">
        <f t="shared" si="13"/>
        <v>251.07339999999999</v>
      </c>
      <c r="BA123" s="8"/>
      <c r="BB123" s="8"/>
    </row>
    <row r="124" spans="1:54" x14ac:dyDescent="0.25">
      <c r="A124" s="1" t="s">
        <v>624</v>
      </c>
      <c r="B124" s="1" t="s">
        <v>281</v>
      </c>
      <c r="C124" s="1" t="s">
        <v>255</v>
      </c>
      <c r="D124" s="1">
        <v>0</v>
      </c>
      <c r="E124" s="1" t="s">
        <v>282</v>
      </c>
      <c r="F124" s="1">
        <v>272.47803264000004</v>
      </c>
      <c r="G124" s="1" t="s">
        <v>21</v>
      </c>
      <c r="H124" s="1" t="s">
        <v>254</v>
      </c>
      <c r="I124" s="2">
        <v>42241.430555555555</v>
      </c>
      <c r="O124" s="1">
        <v>98</v>
      </c>
      <c r="P124" s="1">
        <v>110</v>
      </c>
      <c r="Q124" s="1">
        <v>9.4</v>
      </c>
      <c r="V124" s="1">
        <v>51000</v>
      </c>
      <c r="W124" s="1">
        <v>8900</v>
      </c>
      <c r="X124" s="1">
        <v>30000</v>
      </c>
      <c r="Y124" s="1">
        <v>2600</v>
      </c>
      <c r="Z124" s="1">
        <v>140</v>
      </c>
      <c r="AA124" s="1" t="s">
        <v>24</v>
      </c>
      <c r="AB124" s="1" t="s">
        <v>184</v>
      </c>
      <c r="AD124" s="1" t="s">
        <v>54</v>
      </c>
      <c r="AE124" s="1" t="s">
        <v>192</v>
      </c>
      <c r="AF124" s="1">
        <v>69</v>
      </c>
      <c r="AG124" s="1" t="s">
        <v>54</v>
      </c>
      <c r="AH124" s="1" t="s">
        <v>184</v>
      </c>
      <c r="AI124" s="1" t="s">
        <v>42</v>
      </c>
      <c r="AJ124" s="1" t="s">
        <v>48</v>
      </c>
      <c r="AK124" s="1" t="s">
        <v>72</v>
      </c>
      <c r="AL124" s="1" t="s">
        <v>123</v>
      </c>
      <c r="AM124" s="1">
        <v>0.53</v>
      </c>
      <c r="AN124" s="1" t="s">
        <v>184</v>
      </c>
      <c r="AO124" s="1" t="s">
        <v>206</v>
      </c>
      <c r="AP124" s="1" t="s">
        <v>17</v>
      </c>
      <c r="AQ124" s="1" t="s">
        <v>192</v>
      </c>
      <c r="AS124" s="1" t="s">
        <v>54</v>
      </c>
      <c r="AT124" s="1">
        <v>1.6</v>
      </c>
      <c r="AU124" s="1" t="s">
        <v>48</v>
      </c>
      <c r="AV124" s="1" t="s">
        <v>189</v>
      </c>
      <c r="AX124">
        <f t="shared" si="16"/>
        <v>267211.13</v>
      </c>
      <c r="AY124">
        <f t="shared" si="13"/>
        <v>267.21113000000003</v>
      </c>
      <c r="BA124" s="8"/>
      <c r="BB124" s="8"/>
    </row>
    <row r="125" spans="1:54" x14ac:dyDescent="0.25">
      <c r="A125" s="1" t="s">
        <v>625</v>
      </c>
      <c r="B125" s="1" t="s">
        <v>283</v>
      </c>
      <c r="C125" s="1" t="s">
        <v>255</v>
      </c>
      <c r="D125" s="1">
        <v>0</v>
      </c>
      <c r="E125" s="1" t="s">
        <v>284</v>
      </c>
      <c r="F125" s="1">
        <v>295.82961408</v>
      </c>
      <c r="G125" s="1" t="s">
        <v>21</v>
      </c>
      <c r="H125" s="1" t="s">
        <v>254</v>
      </c>
      <c r="I125" s="2">
        <v>42228.59375</v>
      </c>
      <c r="O125" s="1">
        <v>100</v>
      </c>
      <c r="P125" s="1">
        <v>100</v>
      </c>
      <c r="Q125" s="1">
        <v>10</v>
      </c>
      <c r="T125" s="1">
        <v>0.31</v>
      </c>
      <c r="V125" s="1">
        <v>51000</v>
      </c>
      <c r="W125" s="1">
        <v>7200</v>
      </c>
      <c r="X125" s="1">
        <v>28000</v>
      </c>
      <c r="Y125" s="1">
        <v>2800</v>
      </c>
      <c r="Z125" s="1">
        <v>7.8</v>
      </c>
      <c r="AD125" s="1" t="s">
        <v>54</v>
      </c>
      <c r="AE125" s="1">
        <v>0.95</v>
      </c>
      <c r="AH125" s="1" t="s">
        <v>184</v>
      </c>
      <c r="AI125" s="1" t="s">
        <v>42</v>
      </c>
      <c r="AJ125" s="1">
        <v>0.54</v>
      </c>
      <c r="AK125" s="1">
        <v>1.7</v>
      </c>
      <c r="AL125" s="1" t="s">
        <v>123</v>
      </c>
      <c r="AM125" s="1">
        <v>1.9</v>
      </c>
      <c r="AN125" s="1">
        <v>4.5</v>
      </c>
      <c r="AO125" s="1" t="s">
        <v>206</v>
      </c>
      <c r="AQ125" s="1" t="s">
        <v>192</v>
      </c>
      <c r="AS125" s="1" t="s">
        <v>54</v>
      </c>
      <c r="AU125" s="1">
        <v>2.7</v>
      </c>
      <c r="AV125" s="1" t="s">
        <v>189</v>
      </c>
      <c r="AX125">
        <f t="shared" si="16"/>
        <v>260330.08999999997</v>
      </c>
      <c r="AY125">
        <f t="shared" si="13"/>
        <v>260.33008999999998</v>
      </c>
      <c r="BA125" s="8"/>
      <c r="BB125" s="8"/>
    </row>
    <row r="126" spans="1:54" x14ac:dyDescent="0.25">
      <c r="A126" s="1" t="s">
        <v>626</v>
      </c>
      <c r="B126" s="1" t="s">
        <v>286</v>
      </c>
      <c r="C126" s="1" t="s">
        <v>255</v>
      </c>
      <c r="D126" s="1">
        <v>0</v>
      </c>
      <c r="E126" s="1" t="s">
        <v>284</v>
      </c>
      <c r="F126" s="1">
        <v>295.82961408</v>
      </c>
      <c r="G126" s="1" t="s">
        <v>21</v>
      </c>
      <c r="H126" s="1" t="s">
        <v>254</v>
      </c>
      <c r="I126" s="2">
        <v>42242.40625</v>
      </c>
      <c r="O126" s="1">
        <v>110</v>
      </c>
      <c r="P126" s="1">
        <v>100</v>
      </c>
      <c r="Q126" s="1">
        <v>9.6</v>
      </c>
      <c r="V126" s="1">
        <v>50000</v>
      </c>
      <c r="W126" s="1">
        <v>8300</v>
      </c>
      <c r="X126" s="1">
        <v>30000</v>
      </c>
      <c r="Y126" s="1">
        <v>2300</v>
      </c>
      <c r="Z126" s="1" t="s">
        <v>111</v>
      </c>
      <c r="AA126" s="1" t="s">
        <v>24</v>
      </c>
      <c r="AB126" s="1" t="s">
        <v>184</v>
      </c>
      <c r="AD126" s="1" t="s">
        <v>54</v>
      </c>
      <c r="AE126" s="1" t="s">
        <v>192</v>
      </c>
      <c r="AF126" s="1">
        <v>66</v>
      </c>
      <c r="AG126" s="1" t="s">
        <v>54</v>
      </c>
      <c r="AH126" s="1" t="s">
        <v>184</v>
      </c>
      <c r="AI126" s="1" t="s">
        <v>42</v>
      </c>
      <c r="AJ126" s="1" t="s">
        <v>48</v>
      </c>
      <c r="AK126" s="1" t="s">
        <v>72</v>
      </c>
      <c r="AL126" s="1" t="s">
        <v>123</v>
      </c>
      <c r="AM126" s="1" t="s">
        <v>54</v>
      </c>
      <c r="AN126" s="1" t="s">
        <v>184</v>
      </c>
      <c r="AO126" s="1" t="s">
        <v>206</v>
      </c>
      <c r="AP126" s="1" t="s">
        <v>17</v>
      </c>
      <c r="AQ126" s="1" t="s">
        <v>192</v>
      </c>
      <c r="AS126" s="1" t="s">
        <v>54</v>
      </c>
      <c r="AT126" s="1">
        <v>1.4</v>
      </c>
      <c r="AU126" s="1" t="s">
        <v>48</v>
      </c>
      <c r="AV126" s="1" t="s">
        <v>189</v>
      </c>
      <c r="AX126">
        <f t="shared" si="16"/>
        <v>271267.40000000002</v>
      </c>
      <c r="AY126">
        <f t="shared" si="13"/>
        <v>271.26740000000001</v>
      </c>
      <c r="BA126" s="8"/>
      <c r="BB126" s="8"/>
    </row>
    <row r="127" spans="1:54" x14ac:dyDescent="0.25">
      <c r="A127" s="1" t="s">
        <v>403</v>
      </c>
      <c r="B127" s="1">
        <v>201602397</v>
      </c>
      <c r="C127" s="1" t="s">
        <v>287</v>
      </c>
      <c r="D127" s="1" t="s">
        <v>306</v>
      </c>
      <c r="E127" s="1">
        <v>4954000</v>
      </c>
      <c r="F127" s="1">
        <v>298.74252672</v>
      </c>
      <c r="G127" s="1" t="s">
        <v>21</v>
      </c>
      <c r="H127" s="1" t="s">
        <v>254</v>
      </c>
      <c r="I127" s="2">
        <v>42534.520833333336</v>
      </c>
      <c r="K127" s="1">
        <v>7.1615000000000002</v>
      </c>
      <c r="L127" s="1">
        <v>249</v>
      </c>
      <c r="O127" s="1">
        <v>47</v>
      </c>
      <c r="P127" s="1">
        <v>69</v>
      </c>
      <c r="Q127" s="1">
        <v>3.67</v>
      </c>
      <c r="V127" s="1">
        <v>31400</v>
      </c>
      <c r="W127" s="1">
        <v>4980</v>
      </c>
      <c r="X127" s="1">
        <v>11700</v>
      </c>
      <c r="Y127" s="1">
        <v>1630</v>
      </c>
      <c r="Z127" s="1">
        <v>63.417999999999999</v>
      </c>
      <c r="AA127" s="1">
        <v>77.5</v>
      </c>
      <c r="AB127" s="1">
        <v>8.32</v>
      </c>
      <c r="AD127" s="1" t="s">
        <v>123</v>
      </c>
      <c r="AE127" s="1" t="s">
        <v>46</v>
      </c>
      <c r="AF127" s="1" t="s">
        <v>85</v>
      </c>
      <c r="AG127" s="1" t="s">
        <v>46</v>
      </c>
      <c r="AH127" s="1" t="s">
        <v>17</v>
      </c>
      <c r="AI127" s="1" t="s">
        <v>23</v>
      </c>
      <c r="AJ127" s="1" t="s">
        <v>86</v>
      </c>
      <c r="AK127" s="1">
        <v>1.41</v>
      </c>
      <c r="AL127" s="1">
        <v>0.58199999999999996</v>
      </c>
      <c r="AM127" s="1" t="s">
        <v>54</v>
      </c>
      <c r="AN127" s="1" t="s">
        <v>46</v>
      </c>
      <c r="AO127" s="1" t="s">
        <v>14</v>
      </c>
      <c r="AP127" s="1" t="s">
        <v>46</v>
      </c>
      <c r="AQ127" s="1" t="s">
        <v>42</v>
      </c>
      <c r="AR127" s="1">
        <v>273.91000000000003</v>
      </c>
      <c r="AS127" s="1" t="s">
        <v>17</v>
      </c>
      <c r="AU127" s="1" t="s">
        <v>86</v>
      </c>
      <c r="AV127" s="1" t="s">
        <v>24</v>
      </c>
      <c r="AX127">
        <f t="shared" si="16"/>
        <v>142895.14000000001</v>
      </c>
      <c r="AY127">
        <f t="shared" si="13"/>
        <v>142.89514000000003</v>
      </c>
      <c r="AZ127" s="1">
        <v>152</v>
      </c>
      <c r="BA127" s="8">
        <f t="shared" si="14"/>
        <v>373.5</v>
      </c>
      <c r="BB127" s="8">
        <f t="shared" ref="BB127:BB158" si="17">BA127*BB$4</f>
        <v>220.36499999999998</v>
      </c>
    </row>
    <row r="128" spans="1:54" x14ac:dyDescent="0.25">
      <c r="A128" s="1" t="s">
        <v>424</v>
      </c>
      <c r="B128" s="1">
        <v>201602472</v>
      </c>
      <c r="C128" s="1" t="s">
        <v>287</v>
      </c>
      <c r="D128" s="1" t="s">
        <v>307</v>
      </c>
      <c r="E128" s="1">
        <v>4954000</v>
      </c>
      <c r="F128" s="1">
        <v>298.74252672</v>
      </c>
      <c r="G128" s="1" t="s">
        <v>21</v>
      </c>
      <c r="H128" s="1" t="s">
        <v>254</v>
      </c>
      <c r="I128" s="2">
        <v>42539.645833333336</v>
      </c>
      <c r="K128" s="1">
        <v>7.4195000000000002</v>
      </c>
      <c r="L128" s="1">
        <v>253</v>
      </c>
      <c r="O128" s="1">
        <v>47.1</v>
      </c>
      <c r="P128" s="1">
        <v>72</v>
      </c>
      <c r="Q128" s="1">
        <v>4.4000000000000004</v>
      </c>
      <c r="V128" s="1">
        <v>32100</v>
      </c>
      <c r="W128" s="1">
        <v>5050</v>
      </c>
      <c r="X128" s="1">
        <v>12100</v>
      </c>
      <c r="Y128" s="1">
        <v>1610</v>
      </c>
      <c r="Z128" s="1">
        <v>49.911999999999999</v>
      </c>
      <c r="AA128" s="1">
        <v>57.3</v>
      </c>
      <c r="AB128" s="1" t="s">
        <v>14</v>
      </c>
      <c r="AD128" s="1" t="s">
        <v>123</v>
      </c>
      <c r="AE128" s="1" t="s">
        <v>46</v>
      </c>
      <c r="AF128" s="1">
        <v>123.37</v>
      </c>
      <c r="AG128" s="1" t="s">
        <v>46</v>
      </c>
      <c r="AH128" s="1" t="s">
        <v>17</v>
      </c>
      <c r="AI128" s="1" t="s">
        <v>23</v>
      </c>
      <c r="AJ128" s="1" t="s">
        <v>86</v>
      </c>
      <c r="AK128" s="1">
        <v>1.294</v>
      </c>
      <c r="AL128" s="1">
        <v>0.48099999999999998</v>
      </c>
      <c r="AM128" s="1" t="s">
        <v>54</v>
      </c>
      <c r="AN128" s="1" t="s">
        <v>46</v>
      </c>
      <c r="AO128" s="1" t="s">
        <v>14</v>
      </c>
      <c r="AP128" s="1" t="s">
        <v>46</v>
      </c>
      <c r="AQ128" s="1" t="s">
        <v>42</v>
      </c>
      <c r="AR128" s="1">
        <v>292.42</v>
      </c>
      <c r="AS128" s="1" t="s">
        <v>17</v>
      </c>
      <c r="AU128" s="1" t="s">
        <v>86</v>
      </c>
      <c r="AV128" s="1">
        <v>16.108000000000001</v>
      </c>
      <c r="AX128">
        <f t="shared" si="16"/>
        <v>146820.88500000001</v>
      </c>
      <c r="AY128">
        <f t="shared" si="13"/>
        <v>146.820885</v>
      </c>
      <c r="AZ128" s="1">
        <v>172</v>
      </c>
      <c r="BA128" s="8">
        <f t="shared" si="14"/>
        <v>379.5</v>
      </c>
      <c r="BB128" s="8">
        <f t="shared" si="17"/>
        <v>223.905</v>
      </c>
    </row>
    <row r="129" spans="1:54" x14ac:dyDescent="0.25">
      <c r="A129" s="1" t="s">
        <v>414</v>
      </c>
      <c r="B129" s="1">
        <v>201602563</v>
      </c>
      <c r="C129" s="1" t="s">
        <v>287</v>
      </c>
      <c r="D129" s="1" t="s">
        <v>308</v>
      </c>
      <c r="E129" s="1">
        <v>4954000</v>
      </c>
      <c r="F129" s="1">
        <v>298.74252672</v>
      </c>
      <c r="G129" s="1" t="s">
        <v>21</v>
      </c>
      <c r="H129" s="1" t="s">
        <v>254</v>
      </c>
      <c r="I129" s="2">
        <v>42546.614583333336</v>
      </c>
      <c r="K129" s="1">
        <v>7.3375000000000004</v>
      </c>
      <c r="L129" s="1">
        <v>258</v>
      </c>
      <c r="O129" s="1">
        <v>47.5</v>
      </c>
      <c r="P129" s="1">
        <v>74</v>
      </c>
      <c r="Q129" s="1">
        <v>4.33</v>
      </c>
      <c r="V129" s="1">
        <v>33100</v>
      </c>
      <c r="W129" s="1">
        <v>5250</v>
      </c>
      <c r="X129" s="1">
        <v>12800</v>
      </c>
      <c r="Y129" s="1">
        <v>1590</v>
      </c>
      <c r="Z129" s="1">
        <v>15.78</v>
      </c>
      <c r="AA129" s="1" t="s">
        <v>111</v>
      </c>
      <c r="AB129" s="1" t="s">
        <v>14</v>
      </c>
      <c r="AD129" s="1" t="s">
        <v>123</v>
      </c>
      <c r="AE129" s="1" t="s">
        <v>46</v>
      </c>
      <c r="AF129" s="1" t="s">
        <v>85</v>
      </c>
      <c r="AG129" s="1" t="s">
        <v>46</v>
      </c>
      <c r="AH129" s="1" t="s">
        <v>17</v>
      </c>
      <c r="AI129" s="1" t="s">
        <v>23</v>
      </c>
      <c r="AJ129" s="1" t="s">
        <v>86</v>
      </c>
      <c r="AK129" s="1" t="s">
        <v>46</v>
      </c>
      <c r="AL129" s="1" t="s">
        <v>17</v>
      </c>
      <c r="AM129" s="1" t="s">
        <v>54</v>
      </c>
      <c r="AN129" s="1" t="s">
        <v>46</v>
      </c>
      <c r="AO129" s="1" t="s">
        <v>14</v>
      </c>
      <c r="AP129" s="1" t="s">
        <v>46</v>
      </c>
      <c r="AQ129" s="1" t="s">
        <v>42</v>
      </c>
      <c r="AR129" s="1">
        <v>252.4</v>
      </c>
      <c r="AS129" s="1" t="s">
        <v>17</v>
      </c>
      <c r="AU129" s="1" t="s">
        <v>86</v>
      </c>
      <c r="AV129" s="1" t="s">
        <v>24</v>
      </c>
      <c r="AX129">
        <f t="shared" si="16"/>
        <v>149978.18</v>
      </c>
      <c r="AY129">
        <f t="shared" si="13"/>
        <v>149.97817999999998</v>
      </c>
      <c r="AZ129" s="1">
        <v>164</v>
      </c>
      <c r="BA129" s="8">
        <f t="shared" si="14"/>
        <v>387</v>
      </c>
      <c r="BB129" s="8">
        <f t="shared" si="17"/>
        <v>228.32999999999998</v>
      </c>
    </row>
    <row r="130" spans="1:54" x14ac:dyDescent="0.25">
      <c r="A130" s="1" t="s">
        <v>411</v>
      </c>
      <c r="B130" s="1">
        <v>201602162</v>
      </c>
      <c r="C130" s="1" t="s">
        <v>287</v>
      </c>
      <c r="D130" s="1" t="s">
        <v>304</v>
      </c>
      <c r="E130" s="1">
        <v>4954000</v>
      </c>
      <c r="F130" s="1">
        <v>298.74252672</v>
      </c>
      <c r="G130" s="1" t="s">
        <v>21</v>
      </c>
      <c r="H130" s="1" t="s">
        <v>254</v>
      </c>
      <c r="I130" s="2">
        <v>42526.4375</v>
      </c>
      <c r="K130" s="1">
        <v>7.3055000000000003</v>
      </c>
      <c r="L130" s="1">
        <v>248</v>
      </c>
      <c r="O130" s="1">
        <v>48.5</v>
      </c>
      <c r="P130" s="1">
        <v>71</v>
      </c>
      <c r="Q130" s="1">
        <v>3.63</v>
      </c>
      <c r="V130" s="1">
        <v>31200</v>
      </c>
      <c r="W130" s="1">
        <v>5150</v>
      </c>
      <c r="X130" s="1">
        <v>11600</v>
      </c>
      <c r="Y130" s="1">
        <v>1680</v>
      </c>
      <c r="Z130" s="1">
        <v>72.12</v>
      </c>
      <c r="AA130" s="1">
        <v>88.1</v>
      </c>
      <c r="AB130" s="1">
        <v>7.5119999999999996</v>
      </c>
      <c r="AD130" s="1" t="s">
        <v>123</v>
      </c>
      <c r="AE130" s="1" t="s">
        <v>46</v>
      </c>
      <c r="AF130" s="1" t="s">
        <v>85</v>
      </c>
      <c r="AG130" s="1" t="s">
        <v>46</v>
      </c>
      <c r="AH130" s="1" t="s">
        <v>17</v>
      </c>
      <c r="AI130" s="1" t="s">
        <v>23</v>
      </c>
      <c r="AJ130" s="1" t="s">
        <v>86</v>
      </c>
      <c r="AK130" s="1">
        <v>1.252</v>
      </c>
      <c r="AL130" s="1">
        <v>0.54500000000000004</v>
      </c>
      <c r="AM130" s="1" t="s">
        <v>54</v>
      </c>
      <c r="AN130" s="1" t="s">
        <v>46</v>
      </c>
      <c r="AO130" s="1" t="s">
        <v>14</v>
      </c>
      <c r="AP130" s="1" t="s">
        <v>46</v>
      </c>
      <c r="AQ130" s="1" t="s">
        <v>42</v>
      </c>
      <c r="AR130" s="1">
        <v>272.75</v>
      </c>
      <c r="AS130" s="1" t="s">
        <v>17</v>
      </c>
      <c r="AU130" s="1" t="s">
        <v>86</v>
      </c>
      <c r="AV130" s="1" t="s">
        <v>24</v>
      </c>
      <c r="AX130">
        <f t="shared" si="16"/>
        <v>145512.27900000001</v>
      </c>
      <c r="AY130">
        <f t="shared" si="13"/>
        <v>145.51227900000001</v>
      </c>
      <c r="AZ130" s="1">
        <v>164</v>
      </c>
      <c r="BA130" s="8">
        <f t="shared" si="14"/>
        <v>372</v>
      </c>
      <c r="BB130" s="8">
        <f t="shared" si="17"/>
        <v>219.48</v>
      </c>
    </row>
    <row r="131" spans="1:54" x14ac:dyDescent="0.25">
      <c r="A131" s="1" t="s">
        <v>429</v>
      </c>
      <c r="B131" s="1">
        <v>201602112</v>
      </c>
      <c r="C131" s="1" t="s">
        <v>287</v>
      </c>
      <c r="D131" s="1" t="s">
        <v>303</v>
      </c>
      <c r="E131" s="1">
        <v>4954000</v>
      </c>
      <c r="F131" s="1">
        <v>298.74252672</v>
      </c>
      <c r="G131" s="1" t="s">
        <v>21</v>
      </c>
      <c r="H131" s="1" t="s">
        <v>254</v>
      </c>
      <c r="I131" s="2">
        <v>42521.677083333336</v>
      </c>
      <c r="K131" s="1">
        <v>7.4945000000000004</v>
      </c>
      <c r="L131" s="1">
        <v>290</v>
      </c>
      <c r="O131" s="1">
        <v>59</v>
      </c>
      <c r="P131" s="1">
        <v>83</v>
      </c>
      <c r="Q131" s="1">
        <v>5.36</v>
      </c>
      <c r="V131" s="1">
        <v>38500</v>
      </c>
      <c r="W131" s="1">
        <v>6420</v>
      </c>
      <c r="X131" s="1">
        <v>14600</v>
      </c>
      <c r="Y131" s="1">
        <v>1820</v>
      </c>
      <c r="Z131" s="1">
        <v>48.125</v>
      </c>
      <c r="AA131" s="1">
        <v>39.9</v>
      </c>
      <c r="AB131" s="1">
        <v>5.117</v>
      </c>
      <c r="AD131" s="1" t="s">
        <v>123</v>
      </c>
      <c r="AE131" s="1" t="s">
        <v>46</v>
      </c>
      <c r="AF131" s="1" t="s">
        <v>85</v>
      </c>
      <c r="AG131" s="1" t="s">
        <v>46</v>
      </c>
      <c r="AH131" s="1" t="s">
        <v>17</v>
      </c>
      <c r="AI131" s="1" t="s">
        <v>23</v>
      </c>
      <c r="AJ131" s="1" t="s">
        <v>86</v>
      </c>
      <c r="AK131" s="1">
        <v>1.2190000000000001</v>
      </c>
      <c r="AL131" s="1">
        <v>0.19800000000000001</v>
      </c>
      <c r="AM131" s="1" t="s">
        <v>54</v>
      </c>
      <c r="AN131" s="1" t="s">
        <v>46</v>
      </c>
      <c r="AO131" s="1" t="s">
        <v>14</v>
      </c>
      <c r="AP131" s="1" t="s">
        <v>46</v>
      </c>
      <c r="AQ131" s="1" t="s">
        <v>42</v>
      </c>
      <c r="AR131" s="1">
        <v>345.61</v>
      </c>
      <c r="AS131" s="1" t="s">
        <v>17</v>
      </c>
      <c r="AU131" s="1" t="s">
        <v>86</v>
      </c>
      <c r="AV131" s="1" t="s">
        <v>24</v>
      </c>
      <c r="AX131">
        <f t="shared" si="16"/>
        <v>176770.16899999999</v>
      </c>
      <c r="AY131">
        <f t="shared" si="13"/>
        <v>176.77016899999998</v>
      </c>
      <c r="AZ131" s="1">
        <v>176</v>
      </c>
      <c r="BA131" s="8">
        <f t="shared" si="14"/>
        <v>435</v>
      </c>
      <c r="BB131" s="8">
        <f t="shared" si="17"/>
        <v>256.64999999999998</v>
      </c>
    </row>
    <row r="132" spans="1:54" x14ac:dyDescent="0.25">
      <c r="A132" s="1" t="s">
        <v>413</v>
      </c>
      <c r="B132" s="1">
        <v>201601873</v>
      </c>
      <c r="C132" s="1" t="s">
        <v>287</v>
      </c>
      <c r="D132" s="1" t="s">
        <v>302</v>
      </c>
      <c r="E132" s="1">
        <v>4954000</v>
      </c>
      <c r="F132" s="1">
        <v>298.74252672</v>
      </c>
      <c r="G132" s="1" t="s">
        <v>21</v>
      </c>
      <c r="H132" s="1" t="s">
        <v>254</v>
      </c>
      <c r="I132" s="2">
        <v>42511.645833333336</v>
      </c>
      <c r="K132" s="1">
        <v>7.3224999999999998</v>
      </c>
      <c r="L132" s="1">
        <v>333</v>
      </c>
      <c r="O132" s="1">
        <v>69.599999999999994</v>
      </c>
      <c r="P132" s="1">
        <v>87</v>
      </c>
      <c r="Q132" s="1">
        <v>5.73</v>
      </c>
      <c r="V132" s="1">
        <v>41900</v>
      </c>
      <c r="W132" s="1">
        <v>6560</v>
      </c>
      <c r="X132" s="1">
        <v>19900</v>
      </c>
      <c r="Y132" s="1">
        <v>2060</v>
      </c>
      <c r="Z132" s="1">
        <v>23.393999999999998</v>
      </c>
      <c r="AA132" s="1">
        <v>45.7</v>
      </c>
      <c r="AB132" s="1">
        <v>7.6779999999999999</v>
      </c>
      <c r="AD132" s="1" t="s">
        <v>123</v>
      </c>
      <c r="AE132" s="1" t="s">
        <v>46</v>
      </c>
      <c r="AF132" s="1" t="s">
        <v>85</v>
      </c>
      <c r="AG132" s="1" t="s">
        <v>46</v>
      </c>
      <c r="AH132" s="1" t="s">
        <v>17</v>
      </c>
      <c r="AI132" s="1" t="s">
        <v>23</v>
      </c>
      <c r="AJ132" s="1" t="s">
        <v>86</v>
      </c>
      <c r="AK132" s="1" t="s">
        <v>46</v>
      </c>
      <c r="AL132" s="1">
        <v>0.13100000000000001</v>
      </c>
      <c r="AM132" s="1" t="s">
        <v>54</v>
      </c>
      <c r="AN132" s="1">
        <v>1.4530000000000001</v>
      </c>
      <c r="AO132" s="1" t="s">
        <v>14</v>
      </c>
      <c r="AP132" s="1" t="s">
        <v>46</v>
      </c>
      <c r="AQ132" s="1" t="s">
        <v>42</v>
      </c>
      <c r="AR132" s="1">
        <v>436.35</v>
      </c>
      <c r="AS132" s="1" t="s">
        <v>17</v>
      </c>
      <c r="AU132" s="1" t="s">
        <v>86</v>
      </c>
      <c r="AV132" s="1" t="s">
        <v>24</v>
      </c>
      <c r="AX132">
        <f t="shared" si="16"/>
        <v>199334.70600000001</v>
      </c>
      <c r="AY132">
        <f t="shared" si="13"/>
        <v>199.33470600000001</v>
      </c>
      <c r="AZ132" s="1">
        <v>232</v>
      </c>
      <c r="BA132" s="8">
        <f t="shared" si="14"/>
        <v>499.5</v>
      </c>
      <c r="BB132" s="8">
        <f t="shared" si="17"/>
        <v>294.70499999999998</v>
      </c>
    </row>
    <row r="133" spans="1:54" x14ac:dyDescent="0.25">
      <c r="A133" s="1" t="s">
        <v>431</v>
      </c>
      <c r="B133" s="1">
        <v>201601643</v>
      </c>
      <c r="C133" s="1" t="s">
        <v>287</v>
      </c>
      <c r="D133" s="1" t="s">
        <v>300</v>
      </c>
      <c r="E133" s="1">
        <v>4954000</v>
      </c>
      <c r="F133" s="1">
        <v>298.74252672</v>
      </c>
      <c r="G133" s="1" t="s">
        <v>21</v>
      </c>
      <c r="H133" s="1" t="s">
        <v>254</v>
      </c>
      <c r="I133" s="2">
        <v>42499.520833333336</v>
      </c>
      <c r="K133" s="1">
        <v>7.5445000000000002</v>
      </c>
      <c r="L133" s="1">
        <v>352</v>
      </c>
      <c r="O133" s="1">
        <v>85.8</v>
      </c>
      <c r="P133" s="1">
        <v>93</v>
      </c>
      <c r="Q133" s="1">
        <v>7.45</v>
      </c>
      <c r="V133" s="1">
        <v>50200</v>
      </c>
      <c r="W133" s="1">
        <v>8189.9999999999991</v>
      </c>
      <c r="X133" s="1">
        <v>18500</v>
      </c>
      <c r="Y133" s="1">
        <v>1670</v>
      </c>
      <c r="Z133" s="1">
        <v>37.584000000000003</v>
      </c>
      <c r="AA133" s="1">
        <v>26.4</v>
      </c>
      <c r="AB133" s="1">
        <v>5.625</v>
      </c>
      <c r="AD133" s="1" t="s">
        <v>123</v>
      </c>
      <c r="AE133" s="1" t="s">
        <v>46</v>
      </c>
      <c r="AF133" s="1" t="s">
        <v>85</v>
      </c>
      <c r="AG133" s="1" t="s">
        <v>46</v>
      </c>
      <c r="AH133" s="1" t="s">
        <v>17</v>
      </c>
      <c r="AI133" s="1" t="s">
        <v>23</v>
      </c>
      <c r="AJ133" s="1" t="s">
        <v>86</v>
      </c>
      <c r="AK133" s="1">
        <v>1.0469999999999999</v>
      </c>
      <c r="AL133" s="1">
        <v>0.123</v>
      </c>
      <c r="AM133" s="1" t="s">
        <v>54</v>
      </c>
      <c r="AN133" s="1">
        <v>1.0780000000000001</v>
      </c>
      <c r="AO133" s="1" t="s">
        <v>14</v>
      </c>
      <c r="AP133" s="1" t="s">
        <v>46</v>
      </c>
      <c r="AQ133" s="1" t="s">
        <v>42</v>
      </c>
      <c r="AR133" s="1">
        <v>543.83000000000004</v>
      </c>
      <c r="AS133" s="1" t="s">
        <v>17</v>
      </c>
      <c r="AU133" s="1" t="s">
        <v>86</v>
      </c>
      <c r="AV133" s="1" t="s">
        <v>24</v>
      </c>
      <c r="AX133">
        <f t="shared" si="16"/>
        <v>229155.68700000001</v>
      </c>
      <c r="AY133">
        <f t="shared" si="13"/>
        <v>229.155687</v>
      </c>
      <c r="AZ133" s="1">
        <v>248</v>
      </c>
      <c r="BA133" s="8">
        <f t="shared" si="14"/>
        <v>528</v>
      </c>
      <c r="BB133" s="8">
        <f t="shared" si="17"/>
        <v>311.52</v>
      </c>
    </row>
    <row r="134" spans="1:54" x14ac:dyDescent="0.25">
      <c r="A134" s="1" t="s">
        <v>456</v>
      </c>
      <c r="B134" s="1">
        <v>201601709</v>
      </c>
      <c r="C134" s="1" t="s">
        <v>287</v>
      </c>
      <c r="D134" s="1" t="s">
        <v>301</v>
      </c>
      <c r="E134" s="1">
        <v>4954000</v>
      </c>
      <c r="F134" s="1">
        <v>298.74252672</v>
      </c>
      <c r="G134" s="1" t="s">
        <v>21</v>
      </c>
      <c r="H134" s="1" t="s">
        <v>254</v>
      </c>
      <c r="I134" s="2">
        <v>42505.510416666664</v>
      </c>
      <c r="K134" s="1">
        <v>7.7714999999999996</v>
      </c>
      <c r="L134" s="1">
        <v>432</v>
      </c>
      <c r="O134" s="1">
        <v>118</v>
      </c>
      <c r="P134" s="1">
        <v>105</v>
      </c>
      <c r="Q134" s="1">
        <v>9.01</v>
      </c>
      <c r="V134" s="1">
        <v>57100</v>
      </c>
      <c r="W134" s="1">
        <v>8870</v>
      </c>
      <c r="X134" s="1">
        <v>25200</v>
      </c>
      <c r="Y134" s="1">
        <v>1840</v>
      </c>
      <c r="Z134" s="1">
        <v>49.972999999999999</v>
      </c>
      <c r="AA134" s="1">
        <v>51.1</v>
      </c>
      <c r="AB134" s="1" t="s">
        <v>14</v>
      </c>
      <c r="AD134" s="1" t="s">
        <v>123</v>
      </c>
      <c r="AE134" s="1" t="s">
        <v>46</v>
      </c>
      <c r="AF134" s="1">
        <v>211.73</v>
      </c>
      <c r="AG134" s="1" t="s">
        <v>46</v>
      </c>
      <c r="AH134" s="1" t="s">
        <v>17</v>
      </c>
      <c r="AI134" s="1" t="s">
        <v>23</v>
      </c>
      <c r="AJ134" s="1" t="s">
        <v>86</v>
      </c>
      <c r="AK134" s="1">
        <v>1.901</v>
      </c>
      <c r="AL134" s="1">
        <v>0.182</v>
      </c>
      <c r="AM134" s="1" t="s">
        <v>54</v>
      </c>
      <c r="AN134" s="1">
        <v>1.0549999999999999</v>
      </c>
      <c r="AO134" s="1" t="s">
        <v>14</v>
      </c>
      <c r="AP134" s="1" t="s">
        <v>46</v>
      </c>
      <c r="AQ134" s="1" t="s">
        <v>42</v>
      </c>
      <c r="AR134" s="1">
        <v>635.63</v>
      </c>
      <c r="AS134" s="1" t="s">
        <v>17</v>
      </c>
      <c r="AU134" s="1" t="s">
        <v>86</v>
      </c>
      <c r="AV134" s="1">
        <v>18.555</v>
      </c>
      <c r="AX134">
        <f t="shared" si="16"/>
        <v>285040.12599999999</v>
      </c>
      <c r="AY134">
        <f t="shared" si="13"/>
        <v>285.04012599999999</v>
      </c>
      <c r="AZ134" s="1">
        <v>300</v>
      </c>
      <c r="BA134" s="8">
        <f t="shared" si="14"/>
        <v>648</v>
      </c>
      <c r="BB134" s="8">
        <f t="shared" si="17"/>
        <v>382.32</v>
      </c>
    </row>
    <row r="135" spans="1:54" x14ac:dyDescent="0.25">
      <c r="A135" s="1" t="s">
        <v>436</v>
      </c>
      <c r="B135" s="1">
        <v>201601345</v>
      </c>
      <c r="C135" s="1" t="s">
        <v>287</v>
      </c>
      <c r="D135" s="1" t="s">
        <v>296</v>
      </c>
      <c r="E135" s="1">
        <v>4954000</v>
      </c>
      <c r="F135" s="1">
        <v>298.74252672</v>
      </c>
      <c r="G135" s="1" t="s">
        <v>21</v>
      </c>
      <c r="H135" s="1" t="s">
        <v>254</v>
      </c>
      <c r="I135" s="2">
        <v>42472.583333333336</v>
      </c>
      <c r="K135" s="1">
        <v>7.5724999999999998</v>
      </c>
      <c r="L135" s="1">
        <v>454</v>
      </c>
      <c r="O135" s="1">
        <v>122</v>
      </c>
      <c r="P135" s="1">
        <v>101</v>
      </c>
      <c r="Q135" s="1">
        <v>10.9</v>
      </c>
      <c r="V135" s="1">
        <v>59800</v>
      </c>
      <c r="W135" s="1">
        <v>10700</v>
      </c>
      <c r="X135" s="1">
        <v>28000</v>
      </c>
      <c r="Y135" s="1">
        <v>1970</v>
      </c>
      <c r="Z135" s="1">
        <v>31.038</v>
      </c>
      <c r="AA135" s="1" t="s">
        <v>111</v>
      </c>
      <c r="AB135" s="1" t="s">
        <v>14</v>
      </c>
      <c r="AD135" s="1" t="s">
        <v>123</v>
      </c>
      <c r="AE135" s="1" t="s">
        <v>46</v>
      </c>
      <c r="AF135" s="1" t="s">
        <v>85</v>
      </c>
      <c r="AG135" s="1" t="s">
        <v>46</v>
      </c>
      <c r="AH135" s="1" t="s">
        <v>17</v>
      </c>
      <c r="AI135" s="1" t="s">
        <v>23</v>
      </c>
      <c r="AJ135" s="1" t="s">
        <v>86</v>
      </c>
      <c r="AK135" s="1">
        <v>1.123</v>
      </c>
      <c r="AL135" s="1" t="s">
        <v>17</v>
      </c>
      <c r="AM135" s="1" t="s">
        <v>54</v>
      </c>
      <c r="AN135" s="1">
        <v>1.25</v>
      </c>
      <c r="AO135" s="1" t="s">
        <v>14</v>
      </c>
      <c r="AP135" s="1" t="s">
        <v>46</v>
      </c>
      <c r="AQ135" s="1" t="s">
        <v>42</v>
      </c>
      <c r="AR135" s="1">
        <v>597.41</v>
      </c>
      <c r="AS135" s="1" t="s">
        <v>17</v>
      </c>
      <c r="AU135" s="1" t="s">
        <v>86</v>
      </c>
      <c r="AV135" s="1" t="s">
        <v>24</v>
      </c>
      <c r="AX135">
        <f t="shared" si="16"/>
        <v>295610.821</v>
      </c>
      <c r="AY135">
        <f t="shared" si="13"/>
        <v>295.61082099999999</v>
      </c>
      <c r="AZ135" s="1">
        <v>294</v>
      </c>
      <c r="BA135" s="8">
        <f t="shared" si="14"/>
        <v>681</v>
      </c>
      <c r="BB135" s="8">
        <f t="shared" si="17"/>
        <v>401.78999999999996</v>
      </c>
    </row>
    <row r="136" spans="1:54" x14ac:dyDescent="0.25">
      <c r="A136" s="1" t="s">
        <v>449</v>
      </c>
      <c r="B136" s="1">
        <v>201601513</v>
      </c>
      <c r="C136" s="1" t="s">
        <v>287</v>
      </c>
      <c r="D136" s="1" t="s">
        <v>298</v>
      </c>
      <c r="E136" s="1">
        <v>4954000</v>
      </c>
      <c r="F136" s="1">
        <v>298.74252672</v>
      </c>
      <c r="G136" s="1" t="s">
        <v>21</v>
      </c>
      <c r="H136" s="1" t="s">
        <v>254</v>
      </c>
      <c r="I136" s="2">
        <v>42486.489583333336</v>
      </c>
      <c r="K136" s="1">
        <v>7.6509999999999998</v>
      </c>
      <c r="L136" s="1">
        <v>482</v>
      </c>
      <c r="O136" s="1">
        <v>142</v>
      </c>
      <c r="P136" s="1">
        <v>119</v>
      </c>
      <c r="Q136" s="1">
        <v>12.2</v>
      </c>
      <c r="V136" s="1">
        <v>67400</v>
      </c>
      <c r="W136" s="1">
        <v>12000</v>
      </c>
      <c r="X136" s="1">
        <v>31100</v>
      </c>
      <c r="Y136" s="1">
        <v>2029.9999999999998</v>
      </c>
      <c r="Z136" s="1">
        <v>29.28</v>
      </c>
      <c r="AA136" s="1" t="s">
        <v>111</v>
      </c>
      <c r="AB136" s="1" t="s">
        <v>14</v>
      </c>
      <c r="AD136" s="1" t="s">
        <v>123</v>
      </c>
      <c r="AE136" s="1" t="s">
        <v>46</v>
      </c>
      <c r="AF136" s="1" t="s">
        <v>85</v>
      </c>
      <c r="AG136" s="1" t="s">
        <v>46</v>
      </c>
      <c r="AH136" s="1" t="s">
        <v>17</v>
      </c>
      <c r="AI136" s="1" t="s">
        <v>23</v>
      </c>
      <c r="AJ136" s="1" t="s">
        <v>86</v>
      </c>
      <c r="AK136" s="1">
        <v>1.3380000000000001</v>
      </c>
      <c r="AL136" s="1" t="s">
        <v>17</v>
      </c>
      <c r="AM136" s="1" t="s">
        <v>54</v>
      </c>
      <c r="AN136" s="1">
        <v>1.375</v>
      </c>
      <c r="AO136" s="1" t="s">
        <v>14</v>
      </c>
      <c r="AP136" s="1" t="s">
        <v>46</v>
      </c>
      <c r="AQ136" s="1" t="s">
        <v>42</v>
      </c>
      <c r="AR136" s="1">
        <v>689.26</v>
      </c>
      <c r="AS136" s="1" t="s">
        <v>17</v>
      </c>
      <c r="AU136" s="1" t="s">
        <v>86</v>
      </c>
      <c r="AV136" s="1" t="s">
        <v>24</v>
      </c>
      <c r="AX136">
        <f t="shared" si="16"/>
        <v>340041.25300000003</v>
      </c>
      <c r="AY136">
        <f t="shared" ref="AY136:AY199" si="18">AX136/1000</f>
        <v>340.04125300000004</v>
      </c>
      <c r="AZ136" s="1">
        <v>332</v>
      </c>
      <c r="BA136" s="8">
        <f t="shared" si="14"/>
        <v>723</v>
      </c>
      <c r="BB136" s="8">
        <f t="shared" si="17"/>
        <v>426.57</v>
      </c>
    </row>
    <row r="137" spans="1:54" x14ac:dyDescent="0.25">
      <c r="A137" s="1" t="s">
        <v>463</v>
      </c>
      <c r="B137" s="1">
        <v>201600803</v>
      </c>
      <c r="C137" s="1" t="s">
        <v>287</v>
      </c>
      <c r="D137" s="1" t="s">
        <v>291</v>
      </c>
      <c r="E137" s="1">
        <v>4954000</v>
      </c>
      <c r="F137" s="1">
        <v>298.74252672</v>
      </c>
      <c r="G137" s="1" t="s">
        <v>21</v>
      </c>
      <c r="H137" s="1" t="s">
        <v>254</v>
      </c>
      <c r="I137" s="2">
        <v>42438.347222222219</v>
      </c>
      <c r="K137" s="1">
        <v>7.8580000000000005</v>
      </c>
      <c r="L137" s="1">
        <v>527</v>
      </c>
      <c r="O137" s="1">
        <v>145</v>
      </c>
      <c r="P137" s="1">
        <v>118</v>
      </c>
      <c r="Q137" s="1">
        <v>12.5</v>
      </c>
      <c r="V137" s="1">
        <v>64900.000000000007</v>
      </c>
      <c r="W137" s="1">
        <v>12000</v>
      </c>
      <c r="X137" s="1">
        <v>34200</v>
      </c>
      <c r="Y137" s="1">
        <v>2280</v>
      </c>
      <c r="Z137" s="1">
        <v>17.260999999999999</v>
      </c>
      <c r="AA137" s="1" t="s">
        <v>111</v>
      </c>
      <c r="AB137" s="1" t="s">
        <v>14</v>
      </c>
      <c r="AD137" s="1" t="s">
        <v>123</v>
      </c>
      <c r="AE137" s="1" t="s">
        <v>46</v>
      </c>
      <c r="AF137" s="1" t="s">
        <v>85</v>
      </c>
      <c r="AG137" s="1" t="s">
        <v>46</v>
      </c>
      <c r="AH137" s="1" t="s">
        <v>17</v>
      </c>
      <c r="AI137" s="1" t="s">
        <v>23</v>
      </c>
      <c r="AJ137" s="1" t="s">
        <v>86</v>
      </c>
      <c r="AK137" s="1">
        <v>1.0369999999999999</v>
      </c>
      <c r="AL137" s="1" t="s">
        <v>17</v>
      </c>
      <c r="AM137" s="1" t="s">
        <v>54</v>
      </c>
      <c r="AN137" s="1">
        <v>1.155</v>
      </c>
      <c r="AO137" s="1" t="s">
        <v>14</v>
      </c>
      <c r="AP137" s="1" t="s">
        <v>46</v>
      </c>
      <c r="AQ137" s="1" t="s">
        <v>42</v>
      </c>
      <c r="AR137" s="1">
        <v>748.17</v>
      </c>
      <c r="AS137" s="1" t="s">
        <v>17</v>
      </c>
      <c r="AU137" s="1" t="s">
        <v>86</v>
      </c>
      <c r="AV137" s="1" t="s">
        <v>24</v>
      </c>
      <c r="AX137">
        <f t="shared" si="16"/>
        <v>343627.62300000002</v>
      </c>
      <c r="AY137">
        <f t="shared" si="18"/>
        <v>343.62762300000003</v>
      </c>
      <c r="AZ137" s="1">
        <v>358</v>
      </c>
      <c r="BA137" s="8">
        <f t="shared" si="14"/>
        <v>790.5</v>
      </c>
      <c r="BB137" s="8">
        <f t="shared" si="17"/>
        <v>466.39499999999998</v>
      </c>
    </row>
    <row r="138" spans="1:54" x14ac:dyDescent="0.25">
      <c r="A138" s="1" t="s">
        <v>455</v>
      </c>
      <c r="B138" s="1">
        <v>201601576</v>
      </c>
      <c r="C138" s="1" t="s">
        <v>287</v>
      </c>
      <c r="D138" s="1" t="s">
        <v>299</v>
      </c>
      <c r="E138" s="1">
        <v>4954000</v>
      </c>
      <c r="F138" s="1">
        <v>298.74252672</v>
      </c>
      <c r="G138" s="1" t="s">
        <v>21</v>
      </c>
      <c r="H138" s="1" t="s">
        <v>254</v>
      </c>
      <c r="I138" s="2">
        <v>42492.583333333336</v>
      </c>
      <c r="K138" s="1">
        <v>7.7545000000000002</v>
      </c>
      <c r="L138" s="1">
        <v>518</v>
      </c>
      <c r="O138" s="1">
        <v>150</v>
      </c>
      <c r="P138" s="1">
        <v>119</v>
      </c>
      <c r="Q138" s="1">
        <v>14.4</v>
      </c>
      <c r="V138" s="1">
        <v>69800</v>
      </c>
      <c r="W138" s="1">
        <v>12200</v>
      </c>
      <c r="X138" s="1">
        <v>37300</v>
      </c>
      <c r="Y138" s="1">
        <v>2170</v>
      </c>
      <c r="Z138" s="1">
        <v>24.459</v>
      </c>
      <c r="AA138" s="1" t="s">
        <v>111</v>
      </c>
      <c r="AB138" s="1">
        <v>5.9429999999999996</v>
      </c>
      <c r="AD138" s="1" t="s">
        <v>123</v>
      </c>
      <c r="AE138" s="1" t="s">
        <v>46</v>
      </c>
      <c r="AF138" s="1" t="s">
        <v>85</v>
      </c>
      <c r="AG138" s="1" t="s">
        <v>46</v>
      </c>
      <c r="AH138" s="1" t="s">
        <v>17</v>
      </c>
      <c r="AI138" s="1" t="s">
        <v>23</v>
      </c>
      <c r="AJ138" s="1" t="s">
        <v>86</v>
      </c>
      <c r="AK138" s="1">
        <v>1.1499999999999999</v>
      </c>
      <c r="AL138" s="1" t="s">
        <v>17</v>
      </c>
      <c r="AM138" s="1" t="s">
        <v>54</v>
      </c>
      <c r="AN138" s="1">
        <v>1.0660000000000001</v>
      </c>
      <c r="AO138" s="1" t="s">
        <v>14</v>
      </c>
      <c r="AP138" s="1" t="s">
        <v>46</v>
      </c>
      <c r="AQ138" s="1" t="s">
        <v>42</v>
      </c>
      <c r="AR138" s="1">
        <v>703.45</v>
      </c>
      <c r="AS138" s="1" t="s">
        <v>17</v>
      </c>
      <c r="AU138" s="1" t="s">
        <v>86</v>
      </c>
      <c r="AV138" s="1" t="s">
        <v>24</v>
      </c>
      <c r="AX138">
        <f t="shared" si="16"/>
        <v>359196.06799999997</v>
      </c>
      <c r="AY138">
        <f t="shared" si="18"/>
        <v>359.19606799999997</v>
      </c>
      <c r="AZ138" s="1">
        <v>348</v>
      </c>
      <c r="BA138" s="8">
        <f t="shared" si="14"/>
        <v>777</v>
      </c>
      <c r="BB138" s="8">
        <f t="shared" si="17"/>
        <v>458.42999999999995</v>
      </c>
    </row>
    <row r="139" spans="1:54" x14ac:dyDescent="0.25">
      <c r="A139" s="1" t="s">
        <v>476</v>
      </c>
      <c r="B139" s="1">
        <v>201600925</v>
      </c>
      <c r="C139" s="1" t="s">
        <v>287</v>
      </c>
      <c r="D139" s="1" t="s">
        <v>293</v>
      </c>
      <c r="E139" s="1">
        <v>4954000</v>
      </c>
      <c r="F139" s="1">
        <v>298.74252672</v>
      </c>
      <c r="G139" s="1" t="s">
        <v>21</v>
      </c>
      <c r="H139" s="1" t="s">
        <v>254</v>
      </c>
      <c r="I139" s="2">
        <v>42451.395833333336</v>
      </c>
      <c r="K139" s="1">
        <v>7.9689999999999994</v>
      </c>
      <c r="L139" s="1">
        <v>539</v>
      </c>
      <c r="O139" s="1">
        <v>157</v>
      </c>
      <c r="P139" s="1">
        <v>114</v>
      </c>
      <c r="Q139" s="1">
        <v>14.3</v>
      </c>
      <c r="V139" s="1">
        <v>67400</v>
      </c>
      <c r="W139" s="1">
        <v>13100</v>
      </c>
      <c r="X139" s="1">
        <v>35600</v>
      </c>
      <c r="Y139" s="1">
        <v>2170</v>
      </c>
      <c r="Z139" s="1" t="s">
        <v>24</v>
      </c>
      <c r="AA139" s="1" t="s">
        <v>111</v>
      </c>
      <c r="AB139" s="1" t="s">
        <v>14</v>
      </c>
      <c r="AD139" s="1" t="s">
        <v>123</v>
      </c>
      <c r="AE139" s="1" t="s">
        <v>46</v>
      </c>
      <c r="AF139" s="1" t="s">
        <v>85</v>
      </c>
      <c r="AG139" s="1" t="s">
        <v>46</v>
      </c>
      <c r="AH139" s="1" t="s">
        <v>17</v>
      </c>
      <c r="AI139" s="1" t="s">
        <v>23</v>
      </c>
      <c r="AJ139" s="1" t="s">
        <v>86</v>
      </c>
      <c r="AK139" s="1" t="s">
        <v>46</v>
      </c>
      <c r="AL139" s="1" t="s">
        <v>17</v>
      </c>
      <c r="AM139" s="1" t="s">
        <v>54</v>
      </c>
      <c r="AN139" s="1">
        <v>1.236</v>
      </c>
      <c r="AO139" s="1" t="s">
        <v>14</v>
      </c>
      <c r="AP139" s="1" t="s">
        <v>46</v>
      </c>
      <c r="AQ139" s="1" t="s">
        <v>42</v>
      </c>
      <c r="AR139" s="1">
        <v>733.53</v>
      </c>
      <c r="AS139" s="1" t="s">
        <v>17</v>
      </c>
      <c r="AU139" s="1" t="s">
        <v>86</v>
      </c>
      <c r="AV139" s="1" t="s">
        <v>24</v>
      </c>
      <c r="AX139">
        <f t="shared" si="16"/>
        <v>359844.76600000006</v>
      </c>
      <c r="AY139">
        <f t="shared" si="18"/>
        <v>359.84476600000005</v>
      </c>
      <c r="AZ139" s="1">
        <v>382</v>
      </c>
      <c r="BA139" s="8">
        <f t="shared" si="14"/>
        <v>808.5</v>
      </c>
      <c r="BB139" s="8">
        <f t="shared" si="17"/>
        <v>477.01499999999999</v>
      </c>
    </row>
    <row r="140" spans="1:54" x14ac:dyDescent="0.25">
      <c r="A140" s="1" t="s">
        <v>466</v>
      </c>
      <c r="B140" s="1">
        <v>201600832</v>
      </c>
      <c r="C140" s="1" t="s">
        <v>287</v>
      </c>
      <c r="D140" s="1" t="s">
        <v>292</v>
      </c>
      <c r="E140" s="1">
        <v>4954000</v>
      </c>
      <c r="F140" s="1">
        <v>298.74252672</v>
      </c>
      <c r="G140" s="1" t="s">
        <v>21</v>
      </c>
      <c r="H140" s="1" t="s">
        <v>254</v>
      </c>
      <c r="I140" s="2">
        <v>42444.347222222219</v>
      </c>
      <c r="K140" s="1">
        <v>7.8819999999999997</v>
      </c>
      <c r="L140" s="1">
        <v>541</v>
      </c>
      <c r="O140" s="1">
        <v>160</v>
      </c>
      <c r="P140" s="1">
        <v>118</v>
      </c>
      <c r="Q140" s="1">
        <v>14.6</v>
      </c>
      <c r="V140" s="1">
        <v>71900</v>
      </c>
      <c r="W140" s="1">
        <v>13400</v>
      </c>
      <c r="X140" s="1">
        <v>37000</v>
      </c>
      <c r="Y140" s="1">
        <v>2220</v>
      </c>
      <c r="Z140" s="1" t="s">
        <v>24</v>
      </c>
      <c r="AA140" s="1" t="s">
        <v>111</v>
      </c>
      <c r="AB140" s="1" t="s">
        <v>14</v>
      </c>
      <c r="AD140" s="1" t="s">
        <v>123</v>
      </c>
      <c r="AE140" s="1" t="s">
        <v>46</v>
      </c>
      <c r="AF140" s="1" t="s">
        <v>85</v>
      </c>
      <c r="AG140" s="1" t="s">
        <v>46</v>
      </c>
      <c r="AH140" s="1" t="s">
        <v>17</v>
      </c>
      <c r="AI140" s="1" t="s">
        <v>23</v>
      </c>
      <c r="AJ140" s="1" t="s">
        <v>86</v>
      </c>
      <c r="AK140" s="1" t="s">
        <v>46</v>
      </c>
      <c r="AL140" s="1" t="s">
        <v>17</v>
      </c>
      <c r="AM140" s="1" t="s">
        <v>54</v>
      </c>
      <c r="AN140" s="1">
        <v>1.2849999999999999</v>
      </c>
      <c r="AO140" s="1" t="s">
        <v>14</v>
      </c>
      <c r="AP140" s="1" t="s">
        <v>46</v>
      </c>
      <c r="AQ140" s="1" t="s">
        <v>42</v>
      </c>
      <c r="AR140" s="1">
        <v>776.46</v>
      </c>
      <c r="AS140" s="1" t="s">
        <v>17</v>
      </c>
      <c r="AU140" s="1" t="s">
        <v>86</v>
      </c>
      <c r="AV140" s="1" t="s">
        <v>24</v>
      </c>
      <c r="AX140">
        <f t="shared" si="16"/>
        <v>371877.745</v>
      </c>
      <c r="AY140">
        <f t="shared" si="18"/>
        <v>371.877745</v>
      </c>
      <c r="AZ140" s="1">
        <v>376</v>
      </c>
      <c r="BA140" s="8">
        <f t="shared" si="14"/>
        <v>811.5</v>
      </c>
      <c r="BB140" s="8">
        <f t="shared" si="17"/>
        <v>478.78499999999997</v>
      </c>
    </row>
    <row r="141" spans="1:54" x14ac:dyDescent="0.25">
      <c r="A141" s="1" t="s">
        <v>482</v>
      </c>
      <c r="B141" s="1">
        <v>201601044</v>
      </c>
      <c r="C141" s="1" t="s">
        <v>287</v>
      </c>
      <c r="D141" s="1" t="s">
        <v>294</v>
      </c>
      <c r="E141" s="1">
        <v>4954000</v>
      </c>
      <c r="F141" s="1">
        <v>298.74252672</v>
      </c>
      <c r="G141" s="1" t="s">
        <v>21</v>
      </c>
      <c r="H141" s="1" t="s">
        <v>254</v>
      </c>
      <c r="I141" s="2">
        <v>42457.701388888891</v>
      </c>
      <c r="K141" s="1">
        <v>8.0040000000000013</v>
      </c>
      <c r="L141" s="1">
        <v>536</v>
      </c>
      <c r="O141" s="1">
        <v>160</v>
      </c>
      <c r="P141" s="1">
        <v>113</v>
      </c>
      <c r="Q141" s="1">
        <v>14.3</v>
      </c>
      <c r="V141" s="1">
        <v>70800</v>
      </c>
      <c r="W141" s="1">
        <v>12600</v>
      </c>
      <c r="X141" s="1">
        <v>38100</v>
      </c>
      <c r="Y141" s="1">
        <v>2210</v>
      </c>
      <c r="Z141" s="1" t="s">
        <v>24</v>
      </c>
      <c r="AA141" s="1" t="s">
        <v>111</v>
      </c>
      <c r="AB141" s="1" t="s">
        <v>14</v>
      </c>
      <c r="AD141" s="1" t="s">
        <v>123</v>
      </c>
      <c r="AE141" s="1" t="s">
        <v>46</v>
      </c>
      <c r="AF141" s="1" t="s">
        <v>85</v>
      </c>
      <c r="AG141" s="1" t="s">
        <v>46</v>
      </c>
      <c r="AH141" s="1" t="s">
        <v>17</v>
      </c>
      <c r="AI141" s="1" t="s">
        <v>23</v>
      </c>
      <c r="AJ141" s="1" t="s">
        <v>86</v>
      </c>
      <c r="AK141" s="1" t="s">
        <v>46</v>
      </c>
      <c r="AL141" s="1" t="s">
        <v>17</v>
      </c>
      <c r="AM141" s="1" t="s">
        <v>54</v>
      </c>
      <c r="AN141" s="1">
        <v>1.2490000000000001</v>
      </c>
      <c r="AO141" s="1" t="s">
        <v>14</v>
      </c>
      <c r="AP141" s="1" t="s">
        <v>46</v>
      </c>
      <c r="AQ141" s="1" t="s">
        <v>42</v>
      </c>
      <c r="AR141" s="1">
        <v>725.25</v>
      </c>
      <c r="AS141" s="1" t="s">
        <v>17</v>
      </c>
      <c r="AU141" s="1" t="s">
        <v>86</v>
      </c>
      <c r="AV141" s="1" t="s">
        <v>24</v>
      </c>
      <c r="AX141">
        <f t="shared" si="16"/>
        <v>367666.49900000001</v>
      </c>
      <c r="AY141">
        <f t="shared" si="18"/>
        <v>367.66649899999999</v>
      </c>
      <c r="AZ141" s="1">
        <v>360</v>
      </c>
      <c r="BA141" s="8">
        <f t="shared" si="14"/>
        <v>804</v>
      </c>
      <c r="BB141" s="8">
        <f t="shared" si="17"/>
        <v>474.35999999999996</v>
      </c>
    </row>
    <row r="142" spans="1:54" x14ac:dyDescent="0.25">
      <c r="A142" s="1" t="s">
        <v>448</v>
      </c>
      <c r="B142" s="1">
        <v>201601435</v>
      </c>
      <c r="C142" s="1" t="s">
        <v>287</v>
      </c>
      <c r="D142" s="1" t="s">
        <v>297</v>
      </c>
      <c r="E142" s="1">
        <v>4954000</v>
      </c>
      <c r="F142" s="1">
        <v>298.74252672</v>
      </c>
      <c r="G142" s="1" t="s">
        <v>21</v>
      </c>
      <c r="H142" s="1" t="s">
        <v>254</v>
      </c>
      <c r="I142" s="2">
        <v>42479.517361111109</v>
      </c>
      <c r="K142" s="1">
        <v>7.6244999999999994</v>
      </c>
      <c r="L142" s="1">
        <v>543</v>
      </c>
      <c r="O142" s="1">
        <v>164</v>
      </c>
      <c r="P142" s="1">
        <v>111</v>
      </c>
      <c r="Q142" s="1">
        <v>14.2</v>
      </c>
      <c r="V142" s="1">
        <v>66600</v>
      </c>
      <c r="W142" s="1">
        <v>12800</v>
      </c>
      <c r="X142" s="1">
        <v>41300</v>
      </c>
      <c r="Y142" s="1">
        <v>1920</v>
      </c>
      <c r="Z142" s="1">
        <v>18.45</v>
      </c>
      <c r="AA142" s="1" t="s">
        <v>111</v>
      </c>
      <c r="AB142" s="1" t="s">
        <v>14</v>
      </c>
      <c r="AD142" s="1" t="s">
        <v>123</v>
      </c>
      <c r="AE142" s="1" t="s">
        <v>46</v>
      </c>
      <c r="AF142" s="1" t="s">
        <v>85</v>
      </c>
      <c r="AG142" s="1" t="s">
        <v>46</v>
      </c>
      <c r="AH142" s="1" t="s">
        <v>17</v>
      </c>
      <c r="AI142" s="1" t="s">
        <v>23</v>
      </c>
      <c r="AJ142" s="1" t="s">
        <v>86</v>
      </c>
      <c r="AK142" s="1">
        <v>1.105</v>
      </c>
      <c r="AL142" s="1" t="s">
        <v>17</v>
      </c>
      <c r="AM142" s="1" t="s">
        <v>54</v>
      </c>
      <c r="AN142" s="1">
        <v>1.234</v>
      </c>
      <c r="AO142" s="1" t="s">
        <v>14</v>
      </c>
      <c r="AP142" s="1" t="s">
        <v>46</v>
      </c>
      <c r="AQ142" s="1" t="s">
        <v>42</v>
      </c>
      <c r="AR142" s="1">
        <v>686.39</v>
      </c>
      <c r="AS142" s="1" t="s">
        <v>17</v>
      </c>
      <c r="AU142" s="1" t="s">
        <v>86</v>
      </c>
      <c r="AV142" s="1" t="s">
        <v>24</v>
      </c>
      <c r="AX142">
        <f t="shared" si="16"/>
        <v>369237.17899999995</v>
      </c>
      <c r="AY142">
        <f t="shared" si="18"/>
        <v>369.23717899999997</v>
      </c>
      <c r="AZ142" s="1">
        <v>378</v>
      </c>
      <c r="BA142" s="8">
        <f t="shared" si="14"/>
        <v>814.5</v>
      </c>
      <c r="BB142" s="8">
        <f t="shared" si="17"/>
        <v>480.55499999999995</v>
      </c>
    </row>
    <row r="143" spans="1:54" x14ac:dyDescent="0.25">
      <c r="A143" s="1" t="s">
        <v>428</v>
      </c>
      <c r="B143" s="1">
        <v>201600686</v>
      </c>
      <c r="C143" s="1" t="s">
        <v>287</v>
      </c>
      <c r="D143" s="1" t="s">
        <v>289</v>
      </c>
      <c r="E143" s="1">
        <v>4954000</v>
      </c>
      <c r="F143" s="1">
        <v>298.74252672</v>
      </c>
      <c r="G143" s="1" t="s">
        <v>21</v>
      </c>
      <c r="H143" s="1" t="s">
        <v>254</v>
      </c>
      <c r="I143" s="2">
        <v>42423.423611111109</v>
      </c>
      <c r="K143" s="1">
        <v>7.4755000000000003</v>
      </c>
      <c r="L143" s="1">
        <v>579</v>
      </c>
      <c r="O143" s="1">
        <v>170</v>
      </c>
      <c r="P143" s="1">
        <v>125</v>
      </c>
      <c r="Q143" s="1">
        <v>11.9</v>
      </c>
      <c r="V143" s="1">
        <v>67870</v>
      </c>
      <c r="W143" s="1">
        <v>12510</v>
      </c>
      <c r="X143" s="1">
        <v>44840</v>
      </c>
      <c r="Y143" s="1">
        <v>3122</v>
      </c>
      <c r="Z143" s="1">
        <v>14.896000000000001</v>
      </c>
      <c r="AA143" s="1" t="s">
        <v>111</v>
      </c>
      <c r="AB143" s="1" t="s">
        <v>14</v>
      </c>
      <c r="AD143" s="1" t="s">
        <v>123</v>
      </c>
      <c r="AE143" s="1" t="s">
        <v>46</v>
      </c>
      <c r="AF143" s="1" t="s">
        <v>85</v>
      </c>
      <c r="AG143" s="1" t="s">
        <v>46</v>
      </c>
      <c r="AH143" s="1" t="s">
        <v>17</v>
      </c>
      <c r="AI143" s="1" t="s">
        <v>23</v>
      </c>
      <c r="AJ143" s="1" t="s">
        <v>86</v>
      </c>
      <c r="AK143" s="1">
        <v>1.806</v>
      </c>
      <c r="AL143" s="1" t="s">
        <v>17</v>
      </c>
      <c r="AM143" s="1" t="s">
        <v>54</v>
      </c>
      <c r="AN143" s="1">
        <v>1.38</v>
      </c>
      <c r="AO143" s="1" t="s">
        <v>14</v>
      </c>
      <c r="AP143" s="1">
        <v>1.1719999999999999</v>
      </c>
      <c r="AQ143" s="1" t="s">
        <v>42</v>
      </c>
      <c r="AR143" s="1">
        <v>796.31</v>
      </c>
      <c r="AS143" s="1" t="s">
        <v>17</v>
      </c>
      <c r="AU143" s="1" t="s">
        <v>86</v>
      </c>
      <c r="AV143" s="1" t="s">
        <v>24</v>
      </c>
      <c r="AX143">
        <f t="shared" si="16"/>
        <v>387307.56399999995</v>
      </c>
      <c r="AY143">
        <f t="shared" si="18"/>
        <v>387.30756399999996</v>
      </c>
      <c r="AZ143" s="1">
        <v>394</v>
      </c>
      <c r="BA143" s="8">
        <f t="shared" si="14"/>
        <v>868.5</v>
      </c>
      <c r="BB143" s="8">
        <f t="shared" si="17"/>
        <v>512.41499999999996</v>
      </c>
    </row>
    <row r="144" spans="1:54" x14ac:dyDescent="0.25">
      <c r="A144" s="1" t="s">
        <v>445</v>
      </c>
      <c r="B144" s="1">
        <v>201600733</v>
      </c>
      <c r="C144" s="1" t="s">
        <v>287</v>
      </c>
      <c r="D144" s="1" t="s">
        <v>290</v>
      </c>
      <c r="E144" s="1">
        <v>4954000</v>
      </c>
      <c r="F144" s="1">
        <v>298.74252672</v>
      </c>
      <c r="G144" s="1" t="s">
        <v>21</v>
      </c>
      <c r="H144" s="1" t="s">
        <v>254</v>
      </c>
      <c r="I144" s="2">
        <v>42429.666666666664</v>
      </c>
      <c r="K144" s="1">
        <v>7.6125000000000007</v>
      </c>
      <c r="L144" s="1">
        <v>554</v>
      </c>
      <c r="O144" s="1">
        <v>170</v>
      </c>
      <c r="P144" s="1">
        <v>122</v>
      </c>
      <c r="Q144" s="1">
        <v>11.6</v>
      </c>
      <c r="V144" s="1">
        <v>71100</v>
      </c>
      <c r="W144" s="1">
        <v>13700</v>
      </c>
      <c r="X144" s="1">
        <v>39200</v>
      </c>
      <c r="Y144" s="1">
        <v>2600</v>
      </c>
      <c r="Z144" s="1">
        <v>10.430999999999999</v>
      </c>
      <c r="AA144" s="1" t="s">
        <v>111</v>
      </c>
      <c r="AB144" s="1" t="s">
        <v>14</v>
      </c>
      <c r="AD144" s="1" t="s">
        <v>123</v>
      </c>
      <c r="AE144" s="1" t="s">
        <v>46</v>
      </c>
      <c r="AF144" s="1" t="s">
        <v>85</v>
      </c>
      <c r="AG144" s="1" t="s">
        <v>46</v>
      </c>
      <c r="AH144" s="1" t="s">
        <v>17</v>
      </c>
      <c r="AI144" s="1" t="s">
        <v>23</v>
      </c>
      <c r="AJ144" s="1" t="s">
        <v>86</v>
      </c>
      <c r="AK144" s="1">
        <v>1.74</v>
      </c>
      <c r="AL144" s="1" t="s">
        <v>17</v>
      </c>
      <c r="AM144" s="1" t="s">
        <v>54</v>
      </c>
      <c r="AN144" s="1">
        <v>1.2390000000000001</v>
      </c>
      <c r="AO144" s="1" t="s">
        <v>14</v>
      </c>
      <c r="AP144" s="1">
        <v>1.0880000000000001</v>
      </c>
      <c r="AQ144" s="1" t="s">
        <v>42</v>
      </c>
      <c r="AR144" s="1">
        <v>776.5</v>
      </c>
      <c r="AS144" s="1" t="s">
        <v>17</v>
      </c>
      <c r="AU144" s="1" t="s">
        <v>86</v>
      </c>
      <c r="AV144" s="1" t="s">
        <v>24</v>
      </c>
      <c r="AX144">
        <f t="shared" si="16"/>
        <v>383410.99799999996</v>
      </c>
      <c r="AY144">
        <f t="shared" si="18"/>
        <v>383.41099799999995</v>
      </c>
      <c r="AZ144" s="1">
        <v>386</v>
      </c>
      <c r="BA144" s="8">
        <f t="shared" ref="BA144:BA207" si="19">L144*(1 +0.02*(25-J144))</f>
        <v>831</v>
      </c>
      <c r="BB144" s="8">
        <f t="shared" si="17"/>
        <v>490.28999999999996</v>
      </c>
    </row>
    <row r="145" spans="1:54" x14ac:dyDescent="0.25">
      <c r="A145" s="1" t="s">
        <v>438</v>
      </c>
      <c r="B145" s="1">
        <v>201600514</v>
      </c>
      <c r="C145" s="1" t="s">
        <v>287</v>
      </c>
      <c r="D145" s="1" t="s">
        <v>288</v>
      </c>
      <c r="E145" s="1">
        <v>4954000</v>
      </c>
      <c r="F145" s="1">
        <v>298.74252672</v>
      </c>
      <c r="G145" s="1" t="s">
        <v>21</v>
      </c>
      <c r="H145" s="1" t="s">
        <v>254</v>
      </c>
      <c r="I145" s="2">
        <v>42416.625</v>
      </c>
      <c r="K145" s="1">
        <v>7.5739999999999998</v>
      </c>
      <c r="L145" s="1">
        <v>584</v>
      </c>
      <c r="O145" s="1">
        <v>175</v>
      </c>
      <c r="P145" s="1">
        <v>119</v>
      </c>
      <c r="Q145" s="1">
        <v>14.3</v>
      </c>
      <c r="V145" s="1">
        <v>66200</v>
      </c>
      <c r="W145" s="1">
        <v>10900</v>
      </c>
      <c r="X145" s="1">
        <v>62900</v>
      </c>
      <c r="Y145" s="1">
        <v>3100</v>
      </c>
      <c r="Z145" s="1">
        <v>319.32</v>
      </c>
      <c r="AA145" s="1">
        <v>155</v>
      </c>
      <c r="AB145" s="1">
        <v>14.449</v>
      </c>
      <c r="AD145" s="1" t="s">
        <v>123</v>
      </c>
      <c r="AE145" s="1" t="s">
        <v>46</v>
      </c>
      <c r="AF145" s="1">
        <v>186.89</v>
      </c>
      <c r="AG145" s="1" t="s">
        <v>46</v>
      </c>
      <c r="AH145" s="1" t="s">
        <v>17</v>
      </c>
      <c r="AI145" s="1" t="s">
        <v>23</v>
      </c>
      <c r="AJ145" s="1" t="s">
        <v>86</v>
      </c>
      <c r="AK145" s="1">
        <v>5.96</v>
      </c>
      <c r="AL145" s="1">
        <v>0.54700000000000004</v>
      </c>
      <c r="AM145" s="1" t="s">
        <v>54</v>
      </c>
      <c r="AN145" s="1">
        <v>1.502</v>
      </c>
      <c r="AO145" s="1" t="s">
        <v>14</v>
      </c>
      <c r="AP145" s="1">
        <v>1.577</v>
      </c>
      <c r="AQ145" s="1" t="s">
        <v>42</v>
      </c>
      <c r="AR145" s="1">
        <v>749.56</v>
      </c>
      <c r="AS145" s="1" t="s">
        <v>17</v>
      </c>
      <c r="AU145" s="1" t="s">
        <v>86</v>
      </c>
      <c r="AV145" s="1">
        <v>22.478999999999999</v>
      </c>
      <c r="AX145">
        <f t="shared" si="16"/>
        <v>406447.28399999999</v>
      </c>
      <c r="AY145">
        <f t="shared" si="18"/>
        <v>406.44728399999997</v>
      </c>
      <c r="AZ145" s="1">
        <v>490</v>
      </c>
      <c r="BA145" s="8">
        <f t="shared" si="19"/>
        <v>876</v>
      </c>
      <c r="BB145" s="8">
        <f t="shared" si="17"/>
        <v>516.83999999999992</v>
      </c>
    </row>
    <row r="146" spans="1:54" x14ac:dyDescent="0.25">
      <c r="A146" s="1" t="s">
        <v>477</v>
      </c>
      <c r="B146" s="1">
        <v>201601179</v>
      </c>
      <c r="C146" s="1" t="s">
        <v>287</v>
      </c>
      <c r="D146" s="1" t="s">
        <v>295</v>
      </c>
      <c r="E146" s="1">
        <v>4954000</v>
      </c>
      <c r="F146" s="1">
        <v>298.74252672</v>
      </c>
      <c r="G146" s="1" t="s">
        <v>21</v>
      </c>
      <c r="H146" s="1" t="s">
        <v>254</v>
      </c>
      <c r="I146" s="2">
        <v>42464.513888888891</v>
      </c>
      <c r="K146" s="1">
        <v>7.9695</v>
      </c>
      <c r="L146" s="1">
        <v>569</v>
      </c>
      <c r="O146" s="1">
        <v>177</v>
      </c>
      <c r="P146" s="1">
        <v>116</v>
      </c>
      <c r="Q146" s="1">
        <v>15.9</v>
      </c>
      <c r="V146" s="1">
        <v>74100</v>
      </c>
      <c r="W146" s="1">
        <v>13700</v>
      </c>
      <c r="X146" s="1">
        <v>42500</v>
      </c>
      <c r="Y146" s="1">
        <v>2530</v>
      </c>
      <c r="Z146" s="1">
        <v>52.3</v>
      </c>
      <c r="AA146" s="1">
        <v>36.200000000000003</v>
      </c>
      <c r="AB146" s="1">
        <v>5.3129999999999997</v>
      </c>
      <c r="AD146" s="1" t="s">
        <v>123</v>
      </c>
      <c r="AE146" s="1" t="s">
        <v>46</v>
      </c>
      <c r="AF146" s="1" t="s">
        <v>85</v>
      </c>
      <c r="AG146" s="1" t="s">
        <v>46</v>
      </c>
      <c r="AH146" s="1" t="s">
        <v>17</v>
      </c>
      <c r="AI146" s="1" t="s">
        <v>23</v>
      </c>
      <c r="AJ146" s="1" t="s">
        <v>86</v>
      </c>
      <c r="AK146" s="1">
        <v>2.411</v>
      </c>
      <c r="AL146" s="1">
        <v>0.11600000000000001</v>
      </c>
      <c r="AM146" s="1" t="s">
        <v>54</v>
      </c>
      <c r="AN146" s="1">
        <v>1.3640000000000001</v>
      </c>
      <c r="AO146" s="1" t="s">
        <v>14</v>
      </c>
      <c r="AP146" s="1" t="s">
        <v>46</v>
      </c>
      <c r="AQ146" s="1" t="s">
        <v>42</v>
      </c>
      <c r="AR146" s="1">
        <v>727.42</v>
      </c>
      <c r="AS146" s="1" t="s">
        <v>17</v>
      </c>
      <c r="AU146" s="1" t="s">
        <v>86</v>
      </c>
      <c r="AV146" s="1" t="s">
        <v>24</v>
      </c>
      <c r="AX146">
        <f t="shared" si="16"/>
        <v>397315.12400000001</v>
      </c>
      <c r="AY146">
        <f t="shared" si="18"/>
        <v>397.31512400000003</v>
      </c>
      <c r="AZ146" s="1">
        <v>392</v>
      </c>
      <c r="BA146" s="8">
        <f t="shared" si="19"/>
        <v>853.5</v>
      </c>
      <c r="BB146" s="8">
        <f t="shared" si="17"/>
        <v>503.565</v>
      </c>
    </row>
    <row r="147" spans="1:54" x14ac:dyDescent="0.25">
      <c r="A147" s="1" t="s">
        <v>495</v>
      </c>
      <c r="B147" s="1">
        <v>201602395</v>
      </c>
      <c r="C147" s="1" t="s">
        <v>287</v>
      </c>
      <c r="D147" s="1" t="s">
        <v>306</v>
      </c>
      <c r="E147" s="1">
        <v>4953880</v>
      </c>
      <c r="F147" s="1">
        <v>332.89280640000004</v>
      </c>
      <c r="G147" s="1" t="s">
        <v>29</v>
      </c>
      <c r="H147" s="1" t="s">
        <v>254</v>
      </c>
      <c r="I147" s="2">
        <v>42534.5</v>
      </c>
      <c r="K147" s="1">
        <v>8.1065000000000005</v>
      </c>
      <c r="L147" s="1">
        <v>1558</v>
      </c>
      <c r="O147" s="1">
        <v>674</v>
      </c>
      <c r="P147" s="1">
        <v>215</v>
      </c>
      <c r="Q147" s="1">
        <v>25.2</v>
      </c>
      <c r="V147" s="1">
        <v>162000</v>
      </c>
      <c r="W147" s="1">
        <v>89600</v>
      </c>
      <c r="X147" s="1">
        <v>95800</v>
      </c>
      <c r="Y147" s="1">
        <v>5280</v>
      </c>
      <c r="Z147" s="1" t="s">
        <v>24</v>
      </c>
      <c r="AA147" s="1" t="s">
        <v>111</v>
      </c>
      <c r="AB147" s="1">
        <v>8.6120000000000001</v>
      </c>
      <c r="AD147" s="1" t="s">
        <v>123</v>
      </c>
      <c r="AE147" s="1">
        <v>1.534</v>
      </c>
      <c r="AF147" s="1" t="s">
        <v>85</v>
      </c>
      <c r="AG147" s="1" t="s">
        <v>46</v>
      </c>
      <c r="AH147" s="1" t="s">
        <v>17</v>
      </c>
      <c r="AI147" s="1" t="s">
        <v>23</v>
      </c>
      <c r="AJ147" s="1" t="s">
        <v>86</v>
      </c>
      <c r="AK147" s="1">
        <v>1.599</v>
      </c>
      <c r="AL147" s="1">
        <v>0.217</v>
      </c>
      <c r="AM147" s="1" t="s">
        <v>54</v>
      </c>
      <c r="AN147" s="1">
        <v>4.17</v>
      </c>
      <c r="AO147" s="1" t="s">
        <v>14</v>
      </c>
      <c r="AP147" s="1" t="s">
        <v>46</v>
      </c>
      <c r="AQ147" s="1" t="s">
        <v>42</v>
      </c>
      <c r="AR147" s="1">
        <v>2624.9</v>
      </c>
      <c r="AS147" s="1" t="s">
        <v>17</v>
      </c>
      <c r="AU147" s="1" t="s">
        <v>86</v>
      </c>
      <c r="AV147" s="1">
        <v>12.256</v>
      </c>
      <c r="AX147">
        <f t="shared" si="16"/>
        <v>1185683.2879999999</v>
      </c>
      <c r="AY147">
        <f t="shared" si="18"/>
        <v>1185.6832879999999</v>
      </c>
      <c r="AZ147" s="1">
        <v>1218</v>
      </c>
      <c r="BA147" s="8">
        <f t="shared" si="19"/>
        <v>2337</v>
      </c>
      <c r="BB147" s="8">
        <f t="shared" si="17"/>
        <v>1378.83</v>
      </c>
    </row>
    <row r="148" spans="1:54" x14ac:dyDescent="0.25">
      <c r="A148" s="1" t="s">
        <v>501</v>
      </c>
      <c r="B148" s="1">
        <v>201602160</v>
      </c>
      <c r="C148" s="1" t="s">
        <v>287</v>
      </c>
      <c r="D148" s="1" t="s">
        <v>304</v>
      </c>
      <c r="E148" s="1">
        <v>4953880</v>
      </c>
      <c r="F148" s="1">
        <v>332.89280640000004</v>
      </c>
      <c r="G148" s="1" t="s">
        <v>29</v>
      </c>
      <c r="H148" s="1" t="s">
        <v>254</v>
      </c>
      <c r="I148" s="2">
        <v>42526.40625</v>
      </c>
      <c r="K148" s="1">
        <v>8.1434999999999995</v>
      </c>
      <c r="L148" s="1">
        <v>1581</v>
      </c>
      <c r="O148" s="1">
        <v>699</v>
      </c>
      <c r="P148" s="1">
        <v>223</v>
      </c>
      <c r="Q148" s="1">
        <v>27.5</v>
      </c>
      <c r="V148" s="1">
        <v>151000</v>
      </c>
      <c r="W148" s="1">
        <v>92200</v>
      </c>
      <c r="X148" s="1">
        <v>102000</v>
      </c>
      <c r="Y148" s="1">
        <v>5400</v>
      </c>
      <c r="Z148" s="1" t="s">
        <v>24</v>
      </c>
      <c r="AA148" s="1" t="s">
        <v>111</v>
      </c>
      <c r="AB148" s="1">
        <v>11.598000000000001</v>
      </c>
      <c r="AD148" s="1" t="s">
        <v>123</v>
      </c>
      <c r="AE148" s="1">
        <v>1.393</v>
      </c>
      <c r="AF148" s="1" t="s">
        <v>85</v>
      </c>
      <c r="AG148" s="1" t="s">
        <v>46</v>
      </c>
      <c r="AH148" s="1" t="s">
        <v>17</v>
      </c>
      <c r="AI148" s="1" t="s">
        <v>23</v>
      </c>
      <c r="AJ148" s="1" t="s">
        <v>86</v>
      </c>
      <c r="AK148" s="1" t="s">
        <v>46</v>
      </c>
      <c r="AL148" s="1" t="s">
        <v>17</v>
      </c>
      <c r="AM148" s="1" t="s">
        <v>54</v>
      </c>
      <c r="AN148" s="1">
        <v>3.93</v>
      </c>
      <c r="AO148" s="1" t="s">
        <v>14</v>
      </c>
      <c r="AP148" s="1" t="s">
        <v>46</v>
      </c>
      <c r="AQ148" s="1" t="s">
        <v>42</v>
      </c>
      <c r="AR148" s="1">
        <v>2609.4</v>
      </c>
      <c r="AS148" s="1" t="s">
        <v>17</v>
      </c>
      <c r="AU148" s="1" t="s">
        <v>86</v>
      </c>
      <c r="AV148" s="1" t="s">
        <v>24</v>
      </c>
      <c r="AX148">
        <f t="shared" si="16"/>
        <v>1215756.321</v>
      </c>
      <c r="AY148">
        <f t="shared" si="18"/>
        <v>1215.7563210000001</v>
      </c>
      <c r="AZ148" s="1">
        <v>1278</v>
      </c>
      <c r="BA148" s="8">
        <f t="shared" si="19"/>
        <v>2371.5</v>
      </c>
      <c r="BB148" s="8">
        <f t="shared" si="17"/>
        <v>1399.1849999999999</v>
      </c>
    </row>
    <row r="149" spans="1:54" x14ac:dyDescent="0.25">
      <c r="A149" s="1" t="s">
        <v>505</v>
      </c>
      <c r="B149" s="1">
        <v>201602470</v>
      </c>
      <c r="C149" s="1" t="s">
        <v>287</v>
      </c>
      <c r="D149" s="1" t="s">
        <v>307</v>
      </c>
      <c r="E149" s="1">
        <v>4953880</v>
      </c>
      <c r="F149" s="1">
        <v>332.89280640000004</v>
      </c>
      <c r="G149" s="1" t="s">
        <v>29</v>
      </c>
      <c r="H149" s="1" t="s">
        <v>254</v>
      </c>
      <c r="I149" s="2">
        <v>42539.614583333336</v>
      </c>
      <c r="K149" s="1">
        <v>8.1640000000000015</v>
      </c>
      <c r="L149" s="1">
        <v>1604</v>
      </c>
      <c r="O149" s="1">
        <v>725</v>
      </c>
      <c r="P149" s="1">
        <v>203</v>
      </c>
      <c r="Q149" s="1">
        <v>27.6</v>
      </c>
      <c r="V149" s="1">
        <v>164000</v>
      </c>
      <c r="W149" s="1">
        <v>95400</v>
      </c>
      <c r="X149" s="1">
        <v>102000</v>
      </c>
      <c r="Y149" s="1">
        <v>5380</v>
      </c>
      <c r="Z149" s="1" t="s">
        <v>24</v>
      </c>
      <c r="AA149" s="1" t="s">
        <v>111</v>
      </c>
      <c r="AB149" s="1">
        <v>13.653</v>
      </c>
      <c r="AD149" s="1" t="s">
        <v>123</v>
      </c>
      <c r="AE149" s="1">
        <v>1.365</v>
      </c>
      <c r="AF149" s="1" t="s">
        <v>85</v>
      </c>
      <c r="AG149" s="1" t="s">
        <v>46</v>
      </c>
      <c r="AH149" s="1" t="s">
        <v>17</v>
      </c>
      <c r="AI149" s="1" t="s">
        <v>23</v>
      </c>
      <c r="AJ149" s="1" t="s">
        <v>86</v>
      </c>
      <c r="AK149" s="1">
        <v>1.153</v>
      </c>
      <c r="AL149" s="1">
        <v>0.17499999999999999</v>
      </c>
      <c r="AM149" s="1" t="s">
        <v>54</v>
      </c>
      <c r="AN149" s="1">
        <v>4.8760000000000003</v>
      </c>
      <c r="AO149" s="1" t="s">
        <v>14</v>
      </c>
      <c r="AP149" s="1" t="s">
        <v>46</v>
      </c>
      <c r="AQ149" s="1" t="s">
        <v>42</v>
      </c>
      <c r="AR149" s="1">
        <v>2703</v>
      </c>
      <c r="AS149" s="1" t="s">
        <v>17</v>
      </c>
      <c r="AU149" s="1" t="s">
        <v>86</v>
      </c>
      <c r="AV149" s="1" t="s">
        <v>24</v>
      </c>
      <c r="AX149">
        <f t="shared" si="16"/>
        <v>1245934.2220000001</v>
      </c>
      <c r="AY149">
        <f t="shared" si="18"/>
        <v>1245.9342220000001</v>
      </c>
      <c r="AZ149" s="1">
        <v>1340</v>
      </c>
      <c r="BA149" s="8">
        <f t="shared" si="19"/>
        <v>2406</v>
      </c>
      <c r="BB149" s="8">
        <f t="shared" si="17"/>
        <v>1419.54</v>
      </c>
    </row>
    <row r="150" spans="1:54" x14ac:dyDescent="0.25">
      <c r="A150" s="1" t="s">
        <v>502</v>
      </c>
      <c r="B150" s="1">
        <v>201602561</v>
      </c>
      <c r="C150" s="1" t="s">
        <v>287</v>
      </c>
      <c r="D150" s="1" t="s">
        <v>308</v>
      </c>
      <c r="E150" s="1">
        <v>4953880</v>
      </c>
      <c r="F150" s="1">
        <v>332.89280640000004</v>
      </c>
      <c r="G150" s="1" t="s">
        <v>29</v>
      </c>
      <c r="H150" s="1" t="s">
        <v>254</v>
      </c>
      <c r="I150" s="2">
        <v>42546.59375</v>
      </c>
      <c r="K150" s="1">
        <v>8.1464999999999996</v>
      </c>
      <c r="L150" s="1">
        <v>1615</v>
      </c>
      <c r="O150" s="1">
        <v>749</v>
      </c>
      <c r="P150" s="1">
        <v>192</v>
      </c>
      <c r="Q150" s="1">
        <v>29.7</v>
      </c>
      <c r="V150" s="1">
        <v>150000</v>
      </c>
      <c r="W150" s="1">
        <v>96700</v>
      </c>
      <c r="X150" s="1">
        <v>114000</v>
      </c>
      <c r="Y150" s="1">
        <v>5450</v>
      </c>
      <c r="Z150" s="1" t="s">
        <v>24</v>
      </c>
      <c r="AA150" s="1" t="s">
        <v>111</v>
      </c>
      <c r="AB150" s="1">
        <v>12.973000000000001</v>
      </c>
      <c r="AD150" s="1" t="s">
        <v>123</v>
      </c>
      <c r="AE150" s="1">
        <v>1.579</v>
      </c>
      <c r="AF150" s="1" t="s">
        <v>85</v>
      </c>
      <c r="AG150" s="1" t="s">
        <v>46</v>
      </c>
      <c r="AH150" s="1" t="s">
        <v>17</v>
      </c>
      <c r="AI150" s="1" t="s">
        <v>23</v>
      </c>
      <c r="AJ150" s="1" t="s">
        <v>86</v>
      </c>
      <c r="AK150" s="1">
        <v>1.482</v>
      </c>
      <c r="AL150" s="1">
        <v>0.219</v>
      </c>
      <c r="AM150" s="1" t="s">
        <v>54</v>
      </c>
      <c r="AN150" s="1">
        <v>5.1840000000000002</v>
      </c>
      <c r="AO150" s="1" t="s">
        <v>14</v>
      </c>
      <c r="AP150" s="1" t="s">
        <v>46</v>
      </c>
      <c r="AQ150" s="1" t="s">
        <v>42</v>
      </c>
      <c r="AR150" s="1">
        <v>3212.1</v>
      </c>
      <c r="AS150" s="1" t="s">
        <v>17</v>
      </c>
      <c r="AU150" s="1" t="s">
        <v>86</v>
      </c>
      <c r="AV150" s="1" t="s">
        <v>24</v>
      </c>
      <c r="AX150">
        <f t="shared" si="16"/>
        <v>1265203.537</v>
      </c>
      <c r="AY150">
        <f t="shared" si="18"/>
        <v>1265.2035370000001</v>
      </c>
      <c r="AZ150" s="1">
        <v>1386</v>
      </c>
      <c r="BA150" s="8">
        <f t="shared" si="19"/>
        <v>2422.5</v>
      </c>
      <c r="BB150" s="8">
        <f t="shared" si="17"/>
        <v>1429.2749999999999</v>
      </c>
    </row>
    <row r="151" spans="1:54" x14ac:dyDescent="0.25">
      <c r="A151" s="1" t="s">
        <v>497</v>
      </c>
      <c r="B151" s="1">
        <v>201602110</v>
      </c>
      <c r="C151" s="1" t="s">
        <v>287</v>
      </c>
      <c r="D151" s="1" t="s">
        <v>303</v>
      </c>
      <c r="E151" s="1">
        <v>4953880</v>
      </c>
      <c r="F151" s="1">
        <v>332.89280640000004</v>
      </c>
      <c r="G151" s="1" t="s">
        <v>29</v>
      </c>
      <c r="H151" s="1" t="s">
        <v>254</v>
      </c>
      <c r="I151" s="2">
        <v>42521.666666666664</v>
      </c>
      <c r="K151" s="1">
        <v>8.1165000000000003</v>
      </c>
      <c r="L151" s="1">
        <v>1647</v>
      </c>
      <c r="O151" s="1">
        <v>750</v>
      </c>
      <c r="P151" s="1">
        <v>213</v>
      </c>
      <c r="Q151" s="1">
        <v>29.5</v>
      </c>
      <c r="V151" s="1">
        <v>166000</v>
      </c>
      <c r="W151" s="1">
        <v>104000</v>
      </c>
      <c r="X151" s="1">
        <v>115000</v>
      </c>
      <c r="Y151" s="1">
        <v>5480</v>
      </c>
      <c r="Z151" s="1" t="s">
        <v>24</v>
      </c>
      <c r="AA151" s="1" t="s">
        <v>111</v>
      </c>
      <c r="AB151" s="1">
        <v>16.056000000000001</v>
      </c>
      <c r="AD151" s="1" t="s">
        <v>123</v>
      </c>
      <c r="AE151" s="1">
        <v>1.139</v>
      </c>
      <c r="AF151" s="1" t="s">
        <v>85</v>
      </c>
      <c r="AG151" s="1" t="s">
        <v>46</v>
      </c>
      <c r="AH151" s="1" t="s">
        <v>17</v>
      </c>
      <c r="AI151" s="1" t="s">
        <v>23</v>
      </c>
      <c r="AJ151" s="1" t="s">
        <v>86</v>
      </c>
      <c r="AK151" s="1">
        <v>1.444</v>
      </c>
      <c r="AL151" s="1" t="s">
        <v>17</v>
      </c>
      <c r="AM151" s="1" t="s">
        <v>54</v>
      </c>
      <c r="AN151" s="1">
        <v>4.0880000000000001</v>
      </c>
      <c r="AO151" s="1" t="s">
        <v>14</v>
      </c>
      <c r="AP151" s="1" t="s">
        <v>46</v>
      </c>
      <c r="AQ151" s="1" t="s">
        <v>42</v>
      </c>
      <c r="AR151" s="1">
        <v>2445.5</v>
      </c>
      <c r="AS151" s="1" t="s">
        <v>17</v>
      </c>
      <c r="AU151" s="1" t="s">
        <v>86</v>
      </c>
      <c r="AV151" s="1" t="s">
        <v>24</v>
      </c>
      <c r="AX151">
        <f t="shared" si="16"/>
        <v>1302378.2270000002</v>
      </c>
      <c r="AY151">
        <f t="shared" si="18"/>
        <v>1302.3782270000002</v>
      </c>
      <c r="AZ151" s="1">
        <v>1370</v>
      </c>
      <c r="BA151" s="8">
        <f t="shared" si="19"/>
        <v>2470.5</v>
      </c>
      <c r="BB151" s="8">
        <f t="shared" si="17"/>
        <v>1457.595</v>
      </c>
    </row>
    <row r="152" spans="1:54" x14ac:dyDescent="0.25">
      <c r="A152" s="1" t="s">
        <v>491</v>
      </c>
      <c r="B152" s="1">
        <v>201601871</v>
      </c>
      <c r="C152" s="1" t="s">
        <v>287</v>
      </c>
      <c r="D152" s="1" t="s">
        <v>302</v>
      </c>
      <c r="E152" s="1">
        <v>4953880</v>
      </c>
      <c r="F152" s="1">
        <v>332.89280640000004</v>
      </c>
      <c r="G152" s="1" t="s">
        <v>29</v>
      </c>
      <c r="H152" s="1" t="s">
        <v>254</v>
      </c>
      <c r="I152" s="2">
        <v>42511.614583333336</v>
      </c>
      <c r="K152" s="1">
        <v>8.0655000000000001</v>
      </c>
      <c r="L152" s="1">
        <v>1768</v>
      </c>
      <c r="O152" s="1">
        <v>861</v>
      </c>
      <c r="P152" s="1">
        <v>212</v>
      </c>
      <c r="Q152" s="1">
        <v>31.6</v>
      </c>
      <c r="V152" s="1">
        <v>183000</v>
      </c>
      <c r="W152" s="1">
        <v>112000</v>
      </c>
      <c r="X152" s="1">
        <v>124000</v>
      </c>
      <c r="Y152" s="1">
        <v>5660</v>
      </c>
      <c r="Z152" s="1" t="s">
        <v>24</v>
      </c>
      <c r="AA152" s="1" t="s">
        <v>111</v>
      </c>
      <c r="AB152" s="1">
        <v>12.903</v>
      </c>
      <c r="AD152" s="1" t="s">
        <v>123</v>
      </c>
      <c r="AE152" s="1">
        <v>1.0820000000000001</v>
      </c>
      <c r="AF152" s="1" t="s">
        <v>85</v>
      </c>
      <c r="AG152" s="1" t="s">
        <v>46</v>
      </c>
      <c r="AH152" s="1" t="s">
        <v>17</v>
      </c>
      <c r="AI152" s="1" t="s">
        <v>23</v>
      </c>
      <c r="AJ152" s="1" t="s">
        <v>86</v>
      </c>
      <c r="AK152" s="1">
        <v>1.4970000000000001</v>
      </c>
      <c r="AL152" s="1" t="s">
        <v>17</v>
      </c>
      <c r="AM152" s="1" t="s">
        <v>54</v>
      </c>
      <c r="AN152" s="1">
        <v>3.98</v>
      </c>
      <c r="AO152" s="1" t="s">
        <v>14</v>
      </c>
      <c r="AP152" s="1" t="s">
        <v>46</v>
      </c>
      <c r="AQ152" s="1" t="s">
        <v>42</v>
      </c>
      <c r="AR152" s="1">
        <v>2710.7</v>
      </c>
      <c r="AS152" s="1" t="s">
        <v>17</v>
      </c>
      <c r="AU152" s="1" t="s">
        <v>86</v>
      </c>
      <c r="AV152" s="1" t="s">
        <v>24</v>
      </c>
      <c r="AX152">
        <f t="shared" si="16"/>
        <v>1449310.162</v>
      </c>
      <c r="AY152">
        <f t="shared" si="18"/>
        <v>1449.310162</v>
      </c>
      <c r="AZ152" s="1">
        <v>1482</v>
      </c>
      <c r="BA152" s="8">
        <f t="shared" si="19"/>
        <v>2652</v>
      </c>
      <c r="BB152" s="8">
        <f t="shared" si="17"/>
        <v>1564.6799999999998</v>
      </c>
    </row>
    <row r="153" spans="1:54" x14ac:dyDescent="0.25">
      <c r="A153" s="1" t="s">
        <v>496</v>
      </c>
      <c r="B153" s="1">
        <v>201600687</v>
      </c>
      <c r="C153" s="1" t="s">
        <v>287</v>
      </c>
      <c r="D153" s="1" t="s">
        <v>289</v>
      </c>
      <c r="E153" s="1">
        <v>4953880</v>
      </c>
      <c r="F153" s="1">
        <v>332.89280640000004</v>
      </c>
      <c r="G153" s="1" t="s">
        <v>29</v>
      </c>
      <c r="H153" s="1" t="s">
        <v>254</v>
      </c>
      <c r="I153" s="2">
        <v>42423.732638888891</v>
      </c>
      <c r="K153" s="1">
        <v>8.1110000000000007</v>
      </c>
      <c r="L153" s="1">
        <v>1919</v>
      </c>
      <c r="O153" s="1">
        <v>955</v>
      </c>
      <c r="P153" s="1">
        <v>257</v>
      </c>
      <c r="Q153" s="1">
        <v>31.1</v>
      </c>
      <c r="V153" s="1">
        <v>213700</v>
      </c>
      <c r="W153" s="1">
        <v>114800</v>
      </c>
      <c r="X153" s="1">
        <v>118600</v>
      </c>
      <c r="Y153" s="1">
        <v>6782</v>
      </c>
      <c r="Z153" s="1" t="s">
        <v>24</v>
      </c>
      <c r="AA153" s="1" t="s">
        <v>111</v>
      </c>
      <c r="AB153" s="1">
        <v>12.725</v>
      </c>
      <c r="AD153" s="1" t="s">
        <v>123</v>
      </c>
      <c r="AE153" s="1">
        <v>1.079</v>
      </c>
      <c r="AF153" s="1" t="s">
        <v>85</v>
      </c>
      <c r="AG153" s="1" t="s">
        <v>46</v>
      </c>
      <c r="AH153" s="1" t="s">
        <v>17</v>
      </c>
      <c r="AI153" s="1" t="s">
        <v>23</v>
      </c>
      <c r="AJ153" s="1" t="s">
        <v>86</v>
      </c>
      <c r="AK153" s="1">
        <v>1.6459999999999999</v>
      </c>
      <c r="AL153" s="1" t="s">
        <v>17</v>
      </c>
      <c r="AM153" s="1" t="s">
        <v>54</v>
      </c>
      <c r="AN153" s="1">
        <v>3.0139999999999998</v>
      </c>
      <c r="AO153" s="1" t="s">
        <v>14</v>
      </c>
      <c r="AP153" s="1">
        <v>2.024</v>
      </c>
      <c r="AQ153" s="1" t="s">
        <v>42</v>
      </c>
      <c r="AR153" s="1">
        <v>2654.3</v>
      </c>
      <c r="AS153" s="1" t="s">
        <v>17</v>
      </c>
      <c r="AU153" s="1" t="s">
        <v>86</v>
      </c>
      <c r="AV153" s="1" t="s">
        <v>24</v>
      </c>
      <c r="AX153">
        <f t="shared" si="16"/>
        <v>1599426.7880000002</v>
      </c>
      <c r="AY153">
        <f t="shared" si="18"/>
        <v>1599.4267880000002</v>
      </c>
      <c r="AZ153" s="1">
        <v>1718</v>
      </c>
      <c r="BA153" s="8">
        <f t="shared" si="19"/>
        <v>2878.5</v>
      </c>
      <c r="BB153" s="8">
        <f t="shared" si="17"/>
        <v>1698.3149999999998</v>
      </c>
    </row>
    <row r="154" spans="1:54" x14ac:dyDescent="0.25">
      <c r="A154" s="1" t="s">
        <v>484</v>
      </c>
      <c r="B154" s="1">
        <v>201600830</v>
      </c>
      <c r="C154" s="1" t="s">
        <v>287</v>
      </c>
      <c r="D154" s="1" t="s">
        <v>292</v>
      </c>
      <c r="E154" s="1">
        <v>4953880</v>
      </c>
      <c r="F154" s="1">
        <v>332.89280640000004</v>
      </c>
      <c r="G154" s="1" t="s">
        <v>29</v>
      </c>
      <c r="H154" s="1" t="s">
        <v>254</v>
      </c>
      <c r="I154" s="2">
        <v>42444.388888888891</v>
      </c>
      <c r="K154" s="1">
        <v>8.0175000000000001</v>
      </c>
      <c r="L154" s="1">
        <v>1894</v>
      </c>
      <c r="O154" s="1">
        <v>956</v>
      </c>
      <c r="P154" s="1">
        <v>203</v>
      </c>
      <c r="Q154" s="1">
        <v>32.5</v>
      </c>
      <c r="V154" s="1">
        <v>229000</v>
      </c>
      <c r="W154" s="1">
        <v>115000</v>
      </c>
      <c r="X154" s="1">
        <v>112000</v>
      </c>
      <c r="Y154" s="1">
        <v>4530</v>
      </c>
      <c r="Z154" s="1" t="s">
        <v>24</v>
      </c>
      <c r="AA154" s="1" t="s">
        <v>111</v>
      </c>
      <c r="AB154" s="1">
        <v>8.56</v>
      </c>
      <c r="AD154" s="1" t="s">
        <v>123</v>
      </c>
      <c r="AE154" s="1" t="s">
        <v>46</v>
      </c>
      <c r="AF154" s="1" t="s">
        <v>85</v>
      </c>
      <c r="AG154" s="1" t="s">
        <v>46</v>
      </c>
      <c r="AH154" s="1" t="s">
        <v>17</v>
      </c>
      <c r="AI154" s="1" t="s">
        <v>23</v>
      </c>
      <c r="AJ154" s="1" t="s">
        <v>86</v>
      </c>
      <c r="AK154" s="1" t="s">
        <v>46</v>
      </c>
      <c r="AL154" s="1" t="s">
        <v>17</v>
      </c>
      <c r="AM154" s="1" t="s">
        <v>54</v>
      </c>
      <c r="AN154" s="1">
        <v>3.0960000000000001</v>
      </c>
      <c r="AO154" s="1" t="s">
        <v>14</v>
      </c>
      <c r="AP154" s="1" t="s">
        <v>46</v>
      </c>
      <c r="AQ154" s="1" t="s">
        <v>42</v>
      </c>
      <c r="AR154" s="1">
        <v>2966.9</v>
      </c>
      <c r="AS154" s="1" t="s">
        <v>17</v>
      </c>
      <c r="AU154" s="1" t="s">
        <v>86</v>
      </c>
      <c r="AV154" s="1" t="s">
        <v>24</v>
      </c>
      <c r="AX154">
        <f t="shared" si="16"/>
        <v>1575838.5560000001</v>
      </c>
      <c r="AY154">
        <f t="shared" si="18"/>
        <v>1575.8385560000002</v>
      </c>
      <c r="AZ154" s="1">
        <v>1698</v>
      </c>
      <c r="BA154" s="8">
        <f t="shared" si="19"/>
        <v>2841</v>
      </c>
      <c r="BB154" s="8">
        <f t="shared" si="17"/>
        <v>1676.1899999999998</v>
      </c>
    </row>
    <row r="155" spans="1:54" x14ac:dyDescent="0.25">
      <c r="A155" s="1" t="s">
        <v>503</v>
      </c>
      <c r="B155" s="1">
        <v>201601707</v>
      </c>
      <c r="C155" s="1" t="s">
        <v>287</v>
      </c>
      <c r="D155" s="1" t="s">
        <v>301</v>
      </c>
      <c r="E155" s="1">
        <v>4953880</v>
      </c>
      <c r="F155" s="1">
        <v>332.89280640000004</v>
      </c>
      <c r="G155" s="1" t="s">
        <v>29</v>
      </c>
      <c r="H155" s="1" t="s">
        <v>254</v>
      </c>
      <c r="I155" s="2">
        <v>42505.479166666664</v>
      </c>
      <c r="K155" s="1">
        <v>8.1545000000000005</v>
      </c>
      <c r="L155" s="1">
        <v>2010</v>
      </c>
      <c r="O155" s="1">
        <v>975</v>
      </c>
      <c r="P155" s="1">
        <v>200</v>
      </c>
      <c r="Q155" s="1">
        <v>38</v>
      </c>
      <c r="V155" s="1">
        <v>183000</v>
      </c>
      <c r="W155" s="1">
        <v>121000</v>
      </c>
      <c r="X155" s="1">
        <v>144000</v>
      </c>
      <c r="Y155" s="1">
        <v>6000</v>
      </c>
      <c r="Z155" s="1" t="s">
        <v>24</v>
      </c>
      <c r="AA155" s="1" t="s">
        <v>111</v>
      </c>
      <c r="AB155" s="1">
        <v>31.053000000000001</v>
      </c>
      <c r="AD155" s="1" t="s">
        <v>123</v>
      </c>
      <c r="AE155" s="1" t="s">
        <v>46</v>
      </c>
      <c r="AF155" s="1" t="s">
        <v>85</v>
      </c>
      <c r="AG155" s="1" t="s">
        <v>46</v>
      </c>
      <c r="AH155" s="1" t="s">
        <v>17</v>
      </c>
      <c r="AI155" s="1" t="s">
        <v>23</v>
      </c>
      <c r="AJ155" s="1" t="s">
        <v>86</v>
      </c>
      <c r="AK155" s="1">
        <v>1.3009999999999999</v>
      </c>
      <c r="AL155" s="1">
        <v>0.14099999999999999</v>
      </c>
      <c r="AM155" s="1" t="s">
        <v>54</v>
      </c>
      <c r="AN155" s="1">
        <v>4.5419999999999998</v>
      </c>
      <c r="AO155" s="1" t="s">
        <v>14</v>
      </c>
      <c r="AP155" s="1">
        <v>1.0209999999999999</v>
      </c>
      <c r="AQ155" s="1" t="s">
        <v>42</v>
      </c>
      <c r="AR155" s="1">
        <v>3371.3</v>
      </c>
      <c r="AS155" s="1" t="s">
        <v>17</v>
      </c>
      <c r="AU155" s="1" t="s">
        <v>86</v>
      </c>
      <c r="AV155" s="1" t="s">
        <v>24</v>
      </c>
      <c r="AX155">
        <f t="shared" si="16"/>
        <v>1592409.358</v>
      </c>
      <c r="AY155">
        <f t="shared" si="18"/>
        <v>1592.4093580000001</v>
      </c>
      <c r="AZ155" s="1">
        <v>1660</v>
      </c>
      <c r="BA155" s="8">
        <f t="shared" si="19"/>
        <v>3015</v>
      </c>
      <c r="BB155" s="8">
        <f t="shared" si="17"/>
        <v>1778.85</v>
      </c>
    </row>
    <row r="156" spans="1:54" x14ac:dyDescent="0.25">
      <c r="A156" s="1" t="s">
        <v>485</v>
      </c>
      <c r="B156" s="1">
        <v>201600926</v>
      </c>
      <c r="C156" s="1" t="s">
        <v>287</v>
      </c>
      <c r="D156" s="1" t="s">
        <v>293</v>
      </c>
      <c r="E156" s="1">
        <v>4953880</v>
      </c>
      <c r="F156" s="1">
        <v>332.89280640000004</v>
      </c>
      <c r="G156" s="1" t="s">
        <v>29</v>
      </c>
      <c r="H156" s="1" t="s">
        <v>254</v>
      </c>
      <c r="I156" s="2">
        <v>42451.4375</v>
      </c>
      <c r="K156" s="1">
        <v>8.0175000000000001</v>
      </c>
      <c r="L156" s="1">
        <v>1940</v>
      </c>
      <c r="O156" s="1">
        <v>983</v>
      </c>
      <c r="P156" s="1">
        <v>203</v>
      </c>
      <c r="Q156" s="1">
        <v>33.1</v>
      </c>
      <c r="V156" s="1">
        <v>231000</v>
      </c>
      <c r="W156" s="1">
        <v>118000</v>
      </c>
      <c r="X156" s="1">
        <v>118000</v>
      </c>
      <c r="Y156" s="1">
        <v>4640</v>
      </c>
      <c r="Z156" s="1" t="s">
        <v>24</v>
      </c>
      <c r="AA156" s="1" t="s">
        <v>111</v>
      </c>
      <c r="AB156" s="1">
        <v>9.7439999999999998</v>
      </c>
      <c r="AD156" s="1" t="s">
        <v>123</v>
      </c>
      <c r="AE156" s="1" t="s">
        <v>46</v>
      </c>
      <c r="AF156" s="1" t="s">
        <v>85</v>
      </c>
      <c r="AG156" s="1" t="s">
        <v>46</v>
      </c>
      <c r="AH156" s="1" t="s">
        <v>17</v>
      </c>
      <c r="AI156" s="1" t="s">
        <v>23</v>
      </c>
      <c r="AJ156" s="1" t="s">
        <v>86</v>
      </c>
      <c r="AK156" s="1" t="s">
        <v>46</v>
      </c>
      <c r="AL156" s="1" t="s">
        <v>17</v>
      </c>
      <c r="AM156" s="1" t="s">
        <v>54</v>
      </c>
      <c r="AN156" s="1">
        <v>3.2679999999999998</v>
      </c>
      <c r="AO156" s="1" t="s">
        <v>14</v>
      </c>
      <c r="AP156" s="1">
        <v>1.2250000000000001</v>
      </c>
      <c r="AQ156" s="1" t="s">
        <v>42</v>
      </c>
      <c r="AR156" s="1">
        <v>3233.7</v>
      </c>
      <c r="AS156" s="1" t="s">
        <v>17</v>
      </c>
      <c r="AU156" s="1" t="s">
        <v>86</v>
      </c>
      <c r="AV156" s="1" t="s">
        <v>24</v>
      </c>
      <c r="AX156">
        <f t="shared" si="16"/>
        <v>1614817.9369999999</v>
      </c>
      <c r="AY156">
        <f t="shared" si="18"/>
        <v>1614.817937</v>
      </c>
      <c r="AZ156" s="1">
        <v>1754</v>
      </c>
      <c r="BA156" s="8">
        <f t="shared" si="19"/>
        <v>2910</v>
      </c>
      <c r="BB156" s="8">
        <f t="shared" si="17"/>
        <v>1716.8999999999999</v>
      </c>
    </row>
    <row r="157" spans="1:54" x14ac:dyDescent="0.25">
      <c r="A157" s="1" t="s">
        <v>487</v>
      </c>
      <c r="B157" s="1">
        <v>201601574</v>
      </c>
      <c r="C157" s="1" t="s">
        <v>287</v>
      </c>
      <c r="D157" s="1" t="s">
        <v>299</v>
      </c>
      <c r="E157" s="1">
        <v>4953880</v>
      </c>
      <c r="F157" s="1">
        <v>332.89280640000004</v>
      </c>
      <c r="G157" s="1" t="s">
        <v>29</v>
      </c>
      <c r="H157" s="1" t="s">
        <v>254</v>
      </c>
      <c r="I157" s="2">
        <v>42492.5625</v>
      </c>
      <c r="K157" s="1">
        <v>8.0340000000000007</v>
      </c>
      <c r="L157" s="1">
        <v>2030</v>
      </c>
      <c r="O157" s="1">
        <v>1030</v>
      </c>
      <c r="P157" s="1">
        <v>215</v>
      </c>
      <c r="Q157" s="1">
        <v>40.299999999999997</v>
      </c>
      <c r="V157" s="1">
        <v>206000</v>
      </c>
      <c r="W157" s="1">
        <v>139000</v>
      </c>
      <c r="X157" s="1">
        <v>158000</v>
      </c>
      <c r="Y157" s="1">
        <v>5470</v>
      </c>
      <c r="Z157" s="1" t="s">
        <v>24</v>
      </c>
      <c r="AA157" s="1" t="s">
        <v>111</v>
      </c>
      <c r="AB157" s="1">
        <v>14.098000000000001</v>
      </c>
      <c r="AD157" s="1" t="s">
        <v>123</v>
      </c>
      <c r="AE157" s="1" t="s">
        <v>46</v>
      </c>
      <c r="AF157" s="1" t="s">
        <v>85</v>
      </c>
      <c r="AG157" s="1" t="s">
        <v>46</v>
      </c>
      <c r="AH157" s="1" t="s">
        <v>17</v>
      </c>
      <c r="AI157" s="1" t="s">
        <v>23</v>
      </c>
      <c r="AJ157" s="1" t="s">
        <v>86</v>
      </c>
      <c r="AK157" s="1" t="s">
        <v>46</v>
      </c>
      <c r="AL157" s="1" t="s">
        <v>17</v>
      </c>
      <c r="AM157" s="1" t="s">
        <v>54</v>
      </c>
      <c r="AN157" s="1">
        <v>3.89</v>
      </c>
      <c r="AO157" s="1" t="s">
        <v>14</v>
      </c>
      <c r="AP157" s="1">
        <v>1.111</v>
      </c>
      <c r="AQ157" s="1" t="s">
        <v>42</v>
      </c>
      <c r="AR157" s="1">
        <v>3732</v>
      </c>
      <c r="AS157" s="1" t="s">
        <v>17</v>
      </c>
      <c r="AU157" s="1" t="s">
        <v>86</v>
      </c>
      <c r="AV157" s="1" t="s">
        <v>24</v>
      </c>
      <c r="AX157">
        <f t="shared" si="16"/>
        <v>1713671.0989999999</v>
      </c>
      <c r="AY157">
        <f t="shared" si="18"/>
        <v>1713.6710989999999</v>
      </c>
      <c r="AZ157" s="1">
        <v>1746</v>
      </c>
      <c r="BA157" s="8">
        <f t="shared" si="19"/>
        <v>3045</v>
      </c>
      <c r="BB157" s="8">
        <f t="shared" si="17"/>
        <v>1796.55</v>
      </c>
    </row>
    <row r="158" spans="1:54" x14ac:dyDescent="0.25">
      <c r="A158" s="1" t="s">
        <v>498</v>
      </c>
      <c r="B158" s="1">
        <v>201601641</v>
      </c>
      <c r="C158" s="1" t="s">
        <v>287</v>
      </c>
      <c r="D158" s="1" t="s">
        <v>300</v>
      </c>
      <c r="E158" s="1">
        <v>4953880</v>
      </c>
      <c r="F158" s="1">
        <v>332.89280640000004</v>
      </c>
      <c r="G158" s="1" t="s">
        <v>29</v>
      </c>
      <c r="H158" s="1" t="s">
        <v>254</v>
      </c>
      <c r="I158" s="2">
        <v>42499.583333333336</v>
      </c>
      <c r="K158" s="1">
        <v>8.1209999999999987</v>
      </c>
      <c r="L158" s="1">
        <v>2100</v>
      </c>
      <c r="O158" s="1">
        <v>1090</v>
      </c>
      <c r="P158" s="1">
        <v>215</v>
      </c>
      <c r="Q158" s="1">
        <v>42.2</v>
      </c>
      <c r="V158" s="1">
        <v>203000</v>
      </c>
      <c r="W158" s="1">
        <v>136000</v>
      </c>
      <c r="X158" s="1">
        <v>166000</v>
      </c>
      <c r="Y158" s="1">
        <v>5650</v>
      </c>
      <c r="Z158" s="1" t="s">
        <v>24</v>
      </c>
      <c r="AA158" s="1" t="s">
        <v>111</v>
      </c>
      <c r="AB158" s="1">
        <v>29.318000000000001</v>
      </c>
      <c r="AD158" s="1" t="s">
        <v>123</v>
      </c>
      <c r="AE158" s="1" t="s">
        <v>46</v>
      </c>
      <c r="AF158" s="1" t="s">
        <v>85</v>
      </c>
      <c r="AG158" s="1" t="s">
        <v>46</v>
      </c>
      <c r="AH158" s="1" t="s">
        <v>17</v>
      </c>
      <c r="AI158" s="1" t="s">
        <v>23</v>
      </c>
      <c r="AJ158" s="1" t="s">
        <v>86</v>
      </c>
      <c r="AK158" s="1">
        <v>1.1120000000000001</v>
      </c>
      <c r="AL158" s="1" t="s">
        <v>17</v>
      </c>
      <c r="AM158" s="1" t="s">
        <v>54</v>
      </c>
      <c r="AN158" s="1">
        <v>4.8520000000000003</v>
      </c>
      <c r="AO158" s="1" t="s">
        <v>14</v>
      </c>
      <c r="AP158" s="1">
        <v>1.107</v>
      </c>
      <c r="AQ158" s="1" t="s">
        <v>42</v>
      </c>
      <c r="AR158" s="1">
        <v>3712.5</v>
      </c>
      <c r="AS158" s="1" t="s">
        <v>17</v>
      </c>
      <c r="AU158" s="1" t="s">
        <v>86</v>
      </c>
      <c r="AV158" s="1" t="s">
        <v>24</v>
      </c>
      <c r="AX158">
        <f t="shared" si="16"/>
        <v>1777748.8890000004</v>
      </c>
      <c r="AY158">
        <f t="shared" si="18"/>
        <v>1777.7488890000004</v>
      </c>
      <c r="AZ158" s="1">
        <v>1870</v>
      </c>
      <c r="BA158" s="8">
        <f t="shared" si="19"/>
        <v>3150</v>
      </c>
      <c r="BB158" s="8">
        <f t="shared" si="17"/>
        <v>1858.5</v>
      </c>
    </row>
    <row r="159" spans="1:54" x14ac:dyDescent="0.25">
      <c r="A159" s="1" t="s">
        <v>479</v>
      </c>
      <c r="B159" s="1">
        <v>201600731</v>
      </c>
      <c r="C159" s="1" t="s">
        <v>287</v>
      </c>
      <c r="D159" s="1" t="s">
        <v>290</v>
      </c>
      <c r="E159" s="1">
        <v>4953880</v>
      </c>
      <c r="F159" s="1">
        <v>332.89280640000004</v>
      </c>
      <c r="G159" s="1" t="s">
        <v>29</v>
      </c>
      <c r="H159" s="1" t="s">
        <v>254</v>
      </c>
      <c r="I159" s="2">
        <v>42429.708333333336</v>
      </c>
      <c r="K159" s="1">
        <v>8.0015000000000001</v>
      </c>
      <c r="L159" s="1">
        <v>2200</v>
      </c>
      <c r="O159" s="1">
        <v>1190</v>
      </c>
      <c r="P159" s="1">
        <v>248</v>
      </c>
      <c r="Q159" s="1">
        <v>38.799999999999997</v>
      </c>
      <c r="V159" s="1">
        <v>244000</v>
      </c>
      <c r="W159" s="1">
        <v>142000</v>
      </c>
      <c r="X159" s="1">
        <v>146000</v>
      </c>
      <c r="Y159" s="1">
        <v>5340</v>
      </c>
      <c r="Z159" s="1">
        <v>69.567999999999998</v>
      </c>
      <c r="AA159" s="1">
        <v>24.7</v>
      </c>
      <c r="AB159" s="1">
        <v>20.062000000000001</v>
      </c>
      <c r="AD159" s="1" t="s">
        <v>123</v>
      </c>
      <c r="AE159" s="1" t="s">
        <v>46</v>
      </c>
      <c r="AF159" s="1" t="s">
        <v>85</v>
      </c>
      <c r="AG159" s="1" t="s">
        <v>46</v>
      </c>
      <c r="AH159" s="1" t="s">
        <v>17</v>
      </c>
      <c r="AI159" s="1" t="s">
        <v>23</v>
      </c>
      <c r="AJ159" s="1" t="s">
        <v>86</v>
      </c>
      <c r="AK159" s="1">
        <v>2.081</v>
      </c>
      <c r="AL159" s="1" t="s">
        <v>17</v>
      </c>
      <c r="AM159" s="1" t="s">
        <v>54</v>
      </c>
      <c r="AN159" s="1">
        <v>3.1930000000000001</v>
      </c>
      <c r="AO159" s="1" t="s">
        <v>14</v>
      </c>
      <c r="AP159" s="1">
        <v>2.548</v>
      </c>
      <c r="AQ159" s="1" t="s">
        <v>42</v>
      </c>
      <c r="AR159" s="1">
        <v>3228.4</v>
      </c>
      <c r="AS159" s="1" t="s">
        <v>17</v>
      </c>
      <c r="AU159" s="1" t="s">
        <v>86</v>
      </c>
      <c r="AV159" s="1" t="s">
        <v>24</v>
      </c>
      <c r="AX159">
        <f t="shared" si="16"/>
        <v>1920770.5519999999</v>
      </c>
      <c r="AY159">
        <f t="shared" si="18"/>
        <v>1920.770552</v>
      </c>
      <c r="AZ159" s="1">
        <v>2042</v>
      </c>
      <c r="BA159" s="8">
        <f t="shared" si="19"/>
        <v>3300</v>
      </c>
      <c r="BB159" s="8">
        <f t="shared" ref="BB159:BB185" si="20">BA159*BB$4</f>
        <v>1947</v>
      </c>
    </row>
    <row r="160" spans="1:54" x14ac:dyDescent="0.25">
      <c r="A160" s="1" t="s">
        <v>493</v>
      </c>
      <c r="B160" s="1">
        <v>201601177</v>
      </c>
      <c r="C160" s="1" t="s">
        <v>287</v>
      </c>
      <c r="D160" s="1" t="s">
        <v>295</v>
      </c>
      <c r="E160" s="1">
        <v>4953880</v>
      </c>
      <c r="F160" s="1">
        <v>332.89280640000004</v>
      </c>
      <c r="G160" s="1" t="s">
        <v>29</v>
      </c>
      <c r="H160" s="1" t="s">
        <v>254</v>
      </c>
      <c r="I160" s="2">
        <v>42464.5625</v>
      </c>
      <c r="K160" s="1">
        <v>8.0845000000000002</v>
      </c>
      <c r="L160" s="1">
        <v>2250</v>
      </c>
      <c r="O160" s="1">
        <v>1250</v>
      </c>
      <c r="P160" s="1">
        <v>210</v>
      </c>
      <c r="Q160" s="1">
        <v>41.1</v>
      </c>
      <c r="V160" s="1">
        <v>239000</v>
      </c>
      <c r="W160" s="1">
        <v>146000</v>
      </c>
      <c r="X160" s="1">
        <v>163000</v>
      </c>
      <c r="Y160" s="1">
        <v>4840</v>
      </c>
      <c r="Z160" s="1" t="s">
        <v>24</v>
      </c>
      <c r="AA160" s="1" t="s">
        <v>111</v>
      </c>
      <c r="AB160" s="1">
        <v>25.718</v>
      </c>
      <c r="AD160" s="1" t="s">
        <v>123</v>
      </c>
      <c r="AE160" s="1" t="s">
        <v>46</v>
      </c>
      <c r="AF160" s="1" t="s">
        <v>85</v>
      </c>
      <c r="AG160" s="1" t="s">
        <v>46</v>
      </c>
      <c r="AH160" s="1" t="s">
        <v>17</v>
      </c>
      <c r="AI160" s="1" t="s">
        <v>23</v>
      </c>
      <c r="AJ160" s="1" t="s">
        <v>86</v>
      </c>
      <c r="AK160" s="1" t="s">
        <v>46</v>
      </c>
      <c r="AL160" s="1" t="s">
        <v>17</v>
      </c>
      <c r="AM160" s="1" t="s">
        <v>54</v>
      </c>
      <c r="AN160" s="1">
        <v>3.8029999999999999</v>
      </c>
      <c r="AO160" s="1" t="s">
        <v>14</v>
      </c>
      <c r="AP160" s="1" t="s">
        <v>46</v>
      </c>
      <c r="AQ160" s="1" t="s">
        <v>42</v>
      </c>
      <c r="AR160" s="1">
        <v>3569.7</v>
      </c>
      <c r="AS160" s="1" t="s">
        <v>17</v>
      </c>
      <c r="AU160" s="1" t="s">
        <v>86</v>
      </c>
      <c r="AV160" s="1" t="s">
        <v>24</v>
      </c>
      <c r="AX160">
        <f t="shared" si="16"/>
        <v>1975639.2209999997</v>
      </c>
      <c r="AY160">
        <f t="shared" si="18"/>
        <v>1975.6392209999997</v>
      </c>
      <c r="AZ160" s="1">
        <v>2014</v>
      </c>
      <c r="BA160" s="8">
        <f t="shared" si="19"/>
        <v>3375</v>
      </c>
      <c r="BB160" s="8">
        <f t="shared" si="20"/>
        <v>1991.25</v>
      </c>
    </row>
    <row r="161" spans="1:54" x14ac:dyDescent="0.25">
      <c r="A161" s="1" t="s">
        <v>486</v>
      </c>
      <c r="B161" s="1">
        <v>201600801</v>
      </c>
      <c r="C161" s="1" t="s">
        <v>287</v>
      </c>
      <c r="D161" s="1" t="s">
        <v>291</v>
      </c>
      <c r="E161" s="1">
        <v>4953880</v>
      </c>
      <c r="F161" s="1">
        <v>332.89280640000004</v>
      </c>
      <c r="G161" s="1" t="s">
        <v>29</v>
      </c>
      <c r="H161" s="1" t="s">
        <v>254</v>
      </c>
      <c r="I161" s="2">
        <v>42438.378472222219</v>
      </c>
      <c r="K161" s="1">
        <v>8.0300000000000011</v>
      </c>
      <c r="L161" s="1">
        <v>2410</v>
      </c>
      <c r="O161" s="1">
        <v>1270</v>
      </c>
      <c r="P161" s="1">
        <v>220</v>
      </c>
      <c r="Q161" s="1">
        <v>43.4</v>
      </c>
      <c r="V161" s="1">
        <v>254000</v>
      </c>
      <c r="W161" s="1">
        <v>156000</v>
      </c>
      <c r="X161" s="1">
        <v>167000</v>
      </c>
      <c r="Y161" s="1">
        <v>5040</v>
      </c>
      <c r="Z161" s="1" t="s">
        <v>24</v>
      </c>
      <c r="AA161" s="1" t="s">
        <v>111</v>
      </c>
      <c r="AB161" s="1">
        <v>18.556000000000001</v>
      </c>
      <c r="AD161" s="1" t="s">
        <v>123</v>
      </c>
      <c r="AE161" s="1" t="s">
        <v>46</v>
      </c>
      <c r="AF161" s="1" t="s">
        <v>85</v>
      </c>
      <c r="AG161" s="1" t="s">
        <v>46</v>
      </c>
      <c r="AH161" s="1" t="s">
        <v>17</v>
      </c>
      <c r="AI161" s="1" t="s">
        <v>23</v>
      </c>
      <c r="AJ161" s="1" t="s">
        <v>86</v>
      </c>
      <c r="AK161" s="1">
        <v>1.1930000000000001</v>
      </c>
      <c r="AL161" s="1" t="s">
        <v>17</v>
      </c>
      <c r="AM161" s="1" t="s">
        <v>54</v>
      </c>
      <c r="AN161" s="1">
        <v>3.0209999999999999</v>
      </c>
      <c r="AO161" s="1" t="s">
        <v>14</v>
      </c>
      <c r="AP161" s="1">
        <v>1.968</v>
      </c>
      <c r="AQ161" s="1" t="s">
        <v>42</v>
      </c>
      <c r="AR161" s="1">
        <v>3516.8</v>
      </c>
      <c r="AS161" s="1" t="s">
        <v>17</v>
      </c>
      <c r="AU161" s="1" t="s">
        <v>86</v>
      </c>
      <c r="AV161" s="1" t="s">
        <v>24</v>
      </c>
      <c r="AX161">
        <f t="shared" si="16"/>
        <v>2033181.5380000002</v>
      </c>
      <c r="AY161">
        <f t="shared" si="18"/>
        <v>2033.1815380000003</v>
      </c>
      <c r="AZ161" s="1">
        <v>2180</v>
      </c>
      <c r="BA161" s="8">
        <f t="shared" si="19"/>
        <v>3615</v>
      </c>
      <c r="BB161" s="8">
        <f t="shared" si="20"/>
        <v>2132.85</v>
      </c>
    </row>
    <row r="162" spans="1:54" x14ac:dyDescent="0.25">
      <c r="A162" s="1" t="s">
        <v>489</v>
      </c>
      <c r="B162" s="1">
        <v>201601042</v>
      </c>
      <c r="C162" s="1" t="s">
        <v>287</v>
      </c>
      <c r="D162" s="1" t="s">
        <v>294</v>
      </c>
      <c r="E162" s="1">
        <v>4953880</v>
      </c>
      <c r="F162" s="1">
        <v>332.89280640000004</v>
      </c>
      <c r="G162" s="1" t="s">
        <v>29</v>
      </c>
      <c r="H162" s="1" t="s">
        <v>254</v>
      </c>
      <c r="I162" s="2">
        <v>42457.736111111109</v>
      </c>
      <c r="K162" s="1">
        <v>8.0440000000000005</v>
      </c>
      <c r="L162" s="1">
        <v>2370</v>
      </c>
      <c r="O162" s="1">
        <v>1280</v>
      </c>
      <c r="P162" s="1">
        <v>210</v>
      </c>
      <c r="Q162" s="1">
        <v>39.799999999999997</v>
      </c>
      <c r="V162" s="1">
        <v>265000</v>
      </c>
      <c r="W162" s="1">
        <v>159000</v>
      </c>
      <c r="X162" s="1">
        <v>170000</v>
      </c>
      <c r="Y162" s="1">
        <v>5110</v>
      </c>
      <c r="Z162" s="1" t="s">
        <v>24</v>
      </c>
      <c r="AA162" s="1" t="s">
        <v>111</v>
      </c>
      <c r="AB162" s="1">
        <v>27.47</v>
      </c>
      <c r="AD162" s="1" t="s">
        <v>123</v>
      </c>
      <c r="AE162" s="1" t="s">
        <v>46</v>
      </c>
      <c r="AF162" s="1" t="s">
        <v>85</v>
      </c>
      <c r="AG162" s="1" t="s">
        <v>46</v>
      </c>
      <c r="AH162" s="1" t="s">
        <v>17</v>
      </c>
      <c r="AI162" s="1" t="s">
        <v>23</v>
      </c>
      <c r="AJ162" s="1" t="s">
        <v>86</v>
      </c>
      <c r="AK162" s="1" t="s">
        <v>46</v>
      </c>
      <c r="AL162" s="1" t="s">
        <v>17</v>
      </c>
      <c r="AM162" s="1" t="s">
        <v>54</v>
      </c>
      <c r="AN162" s="1">
        <v>3.7120000000000002</v>
      </c>
      <c r="AO162" s="1" t="s">
        <v>14</v>
      </c>
      <c r="AP162" s="1" t="s">
        <v>46</v>
      </c>
      <c r="AQ162" s="1" t="s">
        <v>42</v>
      </c>
      <c r="AR162" s="1">
        <v>3650.7</v>
      </c>
      <c r="AS162" s="1" t="s">
        <v>17</v>
      </c>
      <c r="AU162" s="1" t="s">
        <v>86</v>
      </c>
      <c r="AV162" s="1" t="s">
        <v>24</v>
      </c>
      <c r="AX162">
        <f t="shared" si="16"/>
        <v>2050691.8819999998</v>
      </c>
      <c r="AY162">
        <f t="shared" si="18"/>
        <v>2050.6918819999996</v>
      </c>
      <c r="AZ162" s="1">
        <v>2154</v>
      </c>
      <c r="BA162" s="8">
        <f t="shared" si="19"/>
        <v>3555</v>
      </c>
      <c r="BB162" s="8">
        <f t="shared" si="20"/>
        <v>2097.4499999999998</v>
      </c>
    </row>
    <row r="163" spans="1:54" x14ac:dyDescent="0.25">
      <c r="A163" s="1" t="s">
        <v>494</v>
      </c>
      <c r="B163" s="1">
        <v>201601343</v>
      </c>
      <c r="C163" s="1" t="s">
        <v>287</v>
      </c>
      <c r="D163" s="1" t="s">
        <v>296</v>
      </c>
      <c r="E163" s="1">
        <v>4953880</v>
      </c>
      <c r="F163" s="1">
        <v>332.89280640000004</v>
      </c>
      <c r="G163" s="1" t="s">
        <v>29</v>
      </c>
      <c r="H163" s="1" t="s">
        <v>254</v>
      </c>
      <c r="I163" s="2">
        <v>42472.5625</v>
      </c>
      <c r="K163" s="1">
        <v>8.1000000000000014</v>
      </c>
      <c r="L163" s="1">
        <v>2490</v>
      </c>
      <c r="O163" s="1">
        <v>1360</v>
      </c>
      <c r="P163" s="1">
        <v>207</v>
      </c>
      <c r="Q163" s="1">
        <v>46.5</v>
      </c>
      <c r="V163" s="1">
        <v>213000</v>
      </c>
      <c r="W163" s="1">
        <v>141000</v>
      </c>
      <c r="X163" s="1">
        <v>171000</v>
      </c>
      <c r="Y163" s="1">
        <v>4240</v>
      </c>
      <c r="Z163" s="1" t="s">
        <v>24</v>
      </c>
      <c r="AA163" s="1" t="s">
        <v>111</v>
      </c>
      <c r="AB163" s="1">
        <v>46.704999999999998</v>
      </c>
      <c r="AD163" s="1" t="s">
        <v>123</v>
      </c>
      <c r="AE163" s="1" t="s">
        <v>46</v>
      </c>
      <c r="AF163" s="1" t="s">
        <v>85</v>
      </c>
      <c r="AG163" s="1" t="s">
        <v>46</v>
      </c>
      <c r="AH163" s="1" t="s">
        <v>17</v>
      </c>
      <c r="AI163" s="1" t="s">
        <v>23</v>
      </c>
      <c r="AJ163" s="1" t="s">
        <v>86</v>
      </c>
      <c r="AK163" s="1" t="s">
        <v>46</v>
      </c>
      <c r="AL163" s="1" t="s">
        <v>17</v>
      </c>
      <c r="AM163" s="1" t="s">
        <v>54</v>
      </c>
      <c r="AN163" s="1">
        <v>5.3550000000000004</v>
      </c>
      <c r="AO163" s="1" t="s">
        <v>14</v>
      </c>
      <c r="AP163" s="1">
        <v>1.6819999999999999</v>
      </c>
      <c r="AQ163" s="1" t="s">
        <v>42</v>
      </c>
      <c r="AR163" s="1">
        <v>4217.2</v>
      </c>
      <c r="AS163" s="1" t="s">
        <v>17</v>
      </c>
      <c r="AU163" s="1" t="s">
        <v>86</v>
      </c>
      <c r="AV163" s="1" t="s">
        <v>24</v>
      </c>
      <c r="AX163">
        <f t="shared" si="16"/>
        <v>2066280.9419999998</v>
      </c>
      <c r="AY163">
        <f t="shared" si="18"/>
        <v>2066.2809419999999</v>
      </c>
      <c r="AZ163" s="1">
        <v>2262</v>
      </c>
      <c r="BA163" s="8">
        <f t="shared" si="19"/>
        <v>3735</v>
      </c>
      <c r="BB163" s="8">
        <f t="shared" si="20"/>
        <v>2203.65</v>
      </c>
    </row>
    <row r="164" spans="1:54" x14ac:dyDescent="0.25">
      <c r="A164" s="1" t="s">
        <v>500</v>
      </c>
      <c r="B164" s="1">
        <v>201601511</v>
      </c>
      <c r="C164" s="1" t="s">
        <v>287</v>
      </c>
      <c r="D164" s="1" t="s">
        <v>298</v>
      </c>
      <c r="E164" s="1">
        <v>4953880</v>
      </c>
      <c r="F164" s="1">
        <v>332.89280640000004</v>
      </c>
      <c r="G164" s="1" t="s">
        <v>29</v>
      </c>
      <c r="H164" s="1" t="s">
        <v>254</v>
      </c>
      <c r="I164" s="2">
        <v>42486.458333333336</v>
      </c>
      <c r="K164" s="1">
        <v>8.1344999999999992</v>
      </c>
      <c r="L164" s="1">
        <v>2560</v>
      </c>
      <c r="O164" s="1">
        <v>1470</v>
      </c>
      <c r="P164" s="1">
        <v>226</v>
      </c>
      <c r="Q164" s="1">
        <v>55.6</v>
      </c>
      <c r="V164" s="1">
        <v>248000</v>
      </c>
      <c r="W164" s="1">
        <v>176000</v>
      </c>
      <c r="X164" s="1">
        <v>225000</v>
      </c>
      <c r="Y164" s="1">
        <v>5750</v>
      </c>
      <c r="Z164" s="1" t="s">
        <v>24</v>
      </c>
      <c r="AA164" s="1" t="s">
        <v>111</v>
      </c>
      <c r="AB164" s="1">
        <v>69.108999999999995</v>
      </c>
      <c r="AD164" s="1" t="s">
        <v>123</v>
      </c>
      <c r="AE164" s="1" t="s">
        <v>46</v>
      </c>
      <c r="AF164" s="1" t="s">
        <v>85</v>
      </c>
      <c r="AG164" s="1" t="s">
        <v>46</v>
      </c>
      <c r="AH164" s="1" t="s">
        <v>17</v>
      </c>
      <c r="AI164" s="1" t="s">
        <v>23</v>
      </c>
      <c r="AJ164" s="1" t="s">
        <v>86</v>
      </c>
      <c r="AK164" s="1">
        <v>1.22</v>
      </c>
      <c r="AL164" s="1" t="s">
        <v>17</v>
      </c>
      <c r="AM164" s="1" t="s">
        <v>54</v>
      </c>
      <c r="AN164" s="1">
        <v>5.51</v>
      </c>
      <c r="AO164" s="1" t="s">
        <v>14</v>
      </c>
      <c r="AP164" s="1" t="s">
        <v>46</v>
      </c>
      <c r="AQ164" s="1" t="s">
        <v>42</v>
      </c>
      <c r="AR164" s="1">
        <v>4570</v>
      </c>
      <c r="AS164" s="1" t="s">
        <v>17</v>
      </c>
      <c r="AU164" s="1" t="s">
        <v>86</v>
      </c>
      <c r="AV164" s="1" t="s">
        <v>24</v>
      </c>
      <c r="AX164">
        <f t="shared" si="16"/>
        <v>2322855.8390000002</v>
      </c>
      <c r="AY164">
        <f t="shared" si="18"/>
        <v>2322.8558390000003</v>
      </c>
      <c r="AZ164" s="1">
        <v>2340</v>
      </c>
      <c r="BA164" s="8">
        <f t="shared" si="19"/>
        <v>3840</v>
      </c>
      <c r="BB164" s="8">
        <f t="shared" si="20"/>
        <v>2265.6</v>
      </c>
    </row>
    <row r="165" spans="1:54" x14ac:dyDescent="0.25">
      <c r="A165" s="1" t="s">
        <v>475</v>
      </c>
      <c r="B165" s="1">
        <v>201601433</v>
      </c>
      <c r="C165" s="1" t="s">
        <v>287</v>
      </c>
      <c r="D165" s="1" t="s">
        <v>297</v>
      </c>
      <c r="E165" s="1">
        <v>4953880</v>
      </c>
      <c r="F165" s="1">
        <v>332.89280640000004</v>
      </c>
      <c r="G165" s="1" t="s">
        <v>29</v>
      </c>
      <c r="H165" s="1" t="s">
        <v>254</v>
      </c>
      <c r="I165" s="2">
        <v>42479.486111111109</v>
      </c>
      <c r="K165" s="1">
        <v>7.9580000000000002</v>
      </c>
      <c r="L165" s="1">
        <v>2730</v>
      </c>
      <c r="O165" s="1">
        <v>1570</v>
      </c>
      <c r="P165" s="1">
        <v>230</v>
      </c>
      <c r="Q165" s="1">
        <v>49.8</v>
      </c>
      <c r="V165" s="1">
        <v>272000</v>
      </c>
      <c r="W165" s="1">
        <v>181000</v>
      </c>
      <c r="X165" s="1">
        <v>217000</v>
      </c>
      <c r="Y165" s="1">
        <v>5090</v>
      </c>
      <c r="Z165" s="1" t="s">
        <v>24</v>
      </c>
      <c r="AA165" s="1" t="s">
        <v>111</v>
      </c>
      <c r="AB165" s="1">
        <v>43.292000000000002</v>
      </c>
      <c r="AD165" s="1" t="s">
        <v>123</v>
      </c>
      <c r="AE165" s="1" t="s">
        <v>46</v>
      </c>
      <c r="AF165" s="1" t="s">
        <v>85</v>
      </c>
      <c r="AG165" s="1" t="s">
        <v>46</v>
      </c>
      <c r="AH165" s="1" t="s">
        <v>17</v>
      </c>
      <c r="AI165" s="1" t="s">
        <v>23</v>
      </c>
      <c r="AJ165" s="1" t="s">
        <v>86</v>
      </c>
      <c r="AK165" s="1">
        <v>1.476</v>
      </c>
      <c r="AL165" s="1">
        <v>0.124</v>
      </c>
      <c r="AM165" s="1" t="s">
        <v>54</v>
      </c>
      <c r="AN165" s="1">
        <v>4.6219999999999999</v>
      </c>
      <c r="AO165" s="1" t="s">
        <v>14</v>
      </c>
      <c r="AP165" s="1">
        <v>2.302</v>
      </c>
      <c r="AQ165" s="1" t="s">
        <v>42</v>
      </c>
      <c r="AR165" s="1">
        <v>4339.8</v>
      </c>
      <c r="AS165" s="1" t="s">
        <v>17</v>
      </c>
      <c r="AU165" s="1" t="s">
        <v>86</v>
      </c>
      <c r="AV165" s="1" t="s">
        <v>24</v>
      </c>
      <c r="AX165">
        <f t="shared" si="16"/>
        <v>2439581.6159999999</v>
      </c>
      <c r="AY165">
        <f t="shared" si="18"/>
        <v>2439.5816159999999</v>
      </c>
      <c r="AZ165" s="1">
        <v>2562</v>
      </c>
      <c r="BA165" s="8">
        <f t="shared" si="19"/>
        <v>4095</v>
      </c>
      <c r="BB165" s="8">
        <f t="shared" si="20"/>
        <v>2416.0499999999997</v>
      </c>
    </row>
    <row r="166" spans="1:54" x14ac:dyDescent="0.25">
      <c r="A166" s="1" t="s">
        <v>422</v>
      </c>
      <c r="B166" s="1">
        <v>201602562</v>
      </c>
      <c r="C166" s="1" t="s">
        <v>287</v>
      </c>
      <c r="D166" s="1" t="s">
        <v>308</v>
      </c>
      <c r="E166" s="1">
        <v>4953990</v>
      </c>
      <c r="F166" s="1">
        <v>345.71927808000004</v>
      </c>
      <c r="G166" s="1" t="s">
        <v>21</v>
      </c>
      <c r="H166" s="1" t="s">
        <v>254</v>
      </c>
      <c r="I166" s="2">
        <v>42546.583333333336</v>
      </c>
      <c r="K166" s="1">
        <v>7.4045000000000005</v>
      </c>
      <c r="L166" s="1">
        <v>261</v>
      </c>
      <c r="O166" s="1">
        <v>45.5</v>
      </c>
      <c r="P166" s="1">
        <v>76</v>
      </c>
      <c r="Q166" s="1">
        <v>4.58</v>
      </c>
      <c r="V166" s="1">
        <v>33300</v>
      </c>
      <c r="W166" s="1">
        <v>5420</v>
      </c>
      <c r="X166" s="1">
        <v>13200</v>
      </c>
      <c r="Y166" s="1">
        <v>1610</v>
      </c>
      <c r="Z166" s="1">
        <v>15.143000000000001</v>
      </c>
      <c r="AA166" s="1" t="s">
        <v>111</v>
      </c>
      <c r="AB166" s="1" t="s">
        <v>14</v>
      </c>
      <c r="AD166" s="1" t="s">
        <v>123</v>
      </c>
      <c r="AE166" s="1" t="s">
        <v>46</v>
      </c>
      <c r="AF166" s="1" t="s">
        <v>85</v>
      </c>
      <c r="AG166" s="1" t="s">
        <v>46</v>
      </c>
      <c r="AH166" s="1" t="s">
        <v>17</v>
      </c>
      <c r="AI166" s="1" t="s">
        <v>23</v>
      </c>
      <c r="AJ166" s="1" t="s">
        <v>86</v>
      </c>
      <c r="AK166" s="1" t="s">
        <v>46</v>
      </c>
      <c r="AL166" s="1" t="s">
        <v>17</v>
      </c>
      <c r="AM166" s="1" t="s">
        <v>54</v>
      </c>
      <c r="AN166" s="1" t="s">
        <v>46</v>
      </c>
      <c r="AO166" s="1" t="s">
        <v>14</v>
      </c>
      <c r="AP166" s="1" t="s">
        <v>46</v>
      </c>
      <c r="AQ166" s="1" t="s">
        <v>42</v>
      </c>
      <c r="AR166" s="1">
        <v>251.19</v>
      </c>
      <c r="AS166" s="1" t="s">
        <v>17</v>
      </c>
      <c r="AU166" s="1" t="s">
        <v>86</v>
      </c>
      <c r="AV166" s="1" t="s">
        <v>24</v>
      </c>
      <c r="AX166">
        <f t="shared" si="16"/>
        <v>150236.33299999998</v>
      </c>
      <c r="AY166">
        <f t="shared" si="18"/>
        <v>150.23633299999997</v>
      </c>
      <c r="AZ166" s="1">
        <v>166</v>
      </c>
      <c r="BA166" s="8">
        <f t="shared" si="19"/>
        <v>391.5</v>
      </c>
      <c r="BB166" s="8">
        <f t="shared" si="20"/>
        <v>230.98499999999999</v>
      </c>
    </row>
    <row r="167" spans="1:54" x14ac:dyDescent="0.25">
      <c r="A167" s="1" t="s">
        <v>415</v>
      </c>
      <c r="B167" s="1">
        <v>201602161</v>
      </c>
      <c r="C167" s="1" t="s">
        <v>287</v>
      </c>
      <c r="D167" s="1" t="s">
        <v>304</v>
      </c>
      <c r="E167" s="1">
        <v>4953990</v>
      </c>
      <c r="F167" s="1">
        <v>345.71927808000004</v>
      </c>
      <c r="G167" s="1" t="s">
        <v>21</v>
      </c>
      <c r="H167" s="1" t="s">
        <v>254</v>
      </c>
      <c r="I167" s="2">
        <v>42526.395833333336</v>
      </c>
      <c r="K167" s="1">
        <v>7.3414999999999999</v>
      </c>
      <c r="L167" s="1">
        <v>257</v>
      </c>
      <c r="O167" s="1">
        <v>47.7</v>
      </c>
      <c r="P167" s="1">
        <v>72</v>
      </c>
      <c r="Q167" s="1">
        <v>4.0599999999999996</v>
      </c>
      <c r="V167" s="1">
        <v>31500</v>
      </c>
      <c r="W167" s="1">
        <v>5330</v>
      </c>
      <c r="X167" s="1">
        <v>12300</v>
      </c>
      <c r="Y167" s="1">
        <v>1650</v>
      </c>
      <c r="Z167" s="1">
        <v>76.965999999999994</v>
      </c>
      <c r="AA167" s="1">
        <v>77.599999999999994</v>
      </c>
      <c r="AB167" s="1">
        <v>6.8040000000000003</v>
      </c>
      <c r="AD167" s="1" t="s">
        <v>123</v>
      </c>
      <c r="AE167" s="1" t="s">
        <v>46</v>
      </c>
      <c r="AF167" s="1" t="s">
        <v>85</v>
      </c>
      <c r="AG167" s="1" t="s">
        <v>46</v>
      </c>
      <c r="AH167" s="1" t="s">
        <v>17</v>
      </c>
      <c r="AI167" s="1" t="s">
        <v>23</v>
      </c>
      <c r="AJ167" s="1" t="s">
        <v>86</v>
      </c>
      <c r="AK167" s="1">
        <v>1.2749999999999999</v>
      </c>
      <c r="AL167" s="1">
        <v>0.45300000000000001</v>
      </c>
      <c r="AM167" s="1" t="s">
        <v>54</v>
      </c>
      <c r="AN167" s="1" t="s">
        <v>46</v>
      </c>
      <c r="AO167" s="1" t="s">
        <v>14</v>
      </c>
      <c r="AP167" s="1" t="s">
        <v>46</v>
      </c>
      <c r="AQ167" s="1" t="s">
        <v>42</v>
      </c>
      <c r="AR167" s="1">
        <v>288.86</v>
      </c>
      <c r="AS167" s="1" t="s">
        <v>17</v>
      </c>
      <c r="AU167" s="1" t="s">
        <v>86</v>
      </c>
      <c r="AV167" s="1" t="s">
        <v>24</v>
      </c>
      <c r="AX167">
        <f t="shared" ref="AX167:AX185" si="21">SUM(V167:AV167)+((O167+Q167+R167+S167+T167+(P167*61/100))*1000)</f>
        <v>146911.95799999998</v>
      </c>
      <c r="AY167">
        <f t="shared" si="18"/>
        <v>146.91195799999997</v>
      </c>
      <c r="AZ167" s="1">
        <v>168</v>
      </c>
      <c r="BA167" s="8">
        <f t="shared" si="19"/>
        <v>385.5</v>
      </c>
      <c r="BB167" s="8">
        <f t="shared" si="20"/>
        <v>227.44499999999999</v>
      </c>
    </row>
    <row r="168" spans="1:54" x14ac:dyDescent="0.25">
      <c r="A168" s="1" t="s">
        <v>420</v>
      </c>
      <c r="B168" s="1">
        <v>201602471</v>
      </c>
      <c r="C168" s="1" t="s">
        <v>287</v>
      </c>
      <c r="D168" s="1" t="s">
        <v>307</v>
      </c>
      <c r="E168" s="1">
        <v>4953990</v>
      </c>
      <c r="F168" s="1">
        <v>345.71927808000004</v>
      </c>
      <c r="G168" s="1" t="s">
        <v>21</v>
      </c>
      <c r="H168" s="1" t="s">
        <v>254</v>
      </c>
      <c r="I168" s="2">
        <v>42539.59375</v>
      </c>
      <c r="K168" s="1">
        <v>7.399</v>
      </c>
      <c r="L168" s="1">
        <v>262</v>
      </c>
      <c r="O168" s="1">
        <v>49.3</v>
      </c>
      <c r="P168" s="1">
        <v>74</v>
      </c>
      <c r="Q168" s="1">
        <v>4.28</v>
      </c>
      <c r="V168" s="1">
        <v>33100</v>
      </c>
      <c r="W168" s="1">
        <v>5370</v>
      </c>
      <c r="X168" s="1">
        <v>12800</v>
      </c>
      <c r="Y168" s="1">
        <v>1600</v>
      </c>
      <c r="Z168" s="1">
        <v>47.024999999999999</v>
      </c>
      <c r="AA168" s="1">
        <v>57.8</v>
      </c>
      <c r="AB168" s="1">
        <v>5.73</v>
      </c>
      <c r="AD168" s="1" t="s">
        <v>123</v>
      </c>
      <c r="AE168" s="1" t="s">
        <v>46</v>
      </c>
      <c r="AF168" s="1">
        <v>227.13</v>
      </c>
      <c r="AG168" s="1" t="s">
        <v>46</v>
      </c>
      <c r="AH168" s="1" t="s">
        <v>17</v>
      </c>
      <c r="AI168" s="1" t="s">
        <v>23</v>
      </c>
      <c r="AJ168" s="1" t="s">
        <v>86</v>
      </c>
      <c r="AK168" s="1">
        <v>1.915</v>
      </c>
      <c r="AL168" s="1">
        <v>0.46200000000000002</v>
      </c>
      <c r="AM168" s="1" t="s">
        <v>54</v>
      </c>
      <c r="AN168" s="1">
        <v>1.01</v>
      </c>
      <c r="AO168" s="1" t="s">
        <v>14</v>
      </c>
      <c r="AP168" s="1" t="s">
        <v>46</v>
      </c>
      <c r="AQ168" s="1" t="s">
        <v>42</v>
      </c>
      <c r="AR168" s="1">
        <v>293.20999999999998</v>
      </c>
      <c r="AS168" s="1" t="s">
        <v>17</v>
      </c>
      <c r="AU168" s="1" t="s">
        <v>86</v>
      </c>
      <c r="AV168" s="1">
        <v>27.518999999999998</v>
      </c>
      <c r="AX168">
        <f t="shared" si="21"/>
        <v>152251.80100000001</v>
      </c>
      <c r="AY168">
        <f t="shared" si="18"/>
        <v>152.251801</v>
      </c>
      <c r="AZ168" s="1">
        <v>172</v>
      </c>
      <c r="BA168" s="8">
        <f t="shared" si="19"/>
        <v>393</v>
      </c>
      <c r="BB168" s="8">
        <f t="shared" si="20"/>
        <v>231.86999999999998</v>
      </c>
    </row>
    <row r="169" spans="1:54" x14ac:dyDescent="0.25">
      <c r="A169" s="1" t="s">
        <v>404</v>
      </c>
      <c r="B169" s="1">
        <v>201602396</v>
      </c>
      <c r="C169" s="1" t="s">
        <v>287</v>
      </c>
      <c r="D169" s="1" t="s">
        <v>306</v>
      </c>
      <c r="E169" s="1">
        <v>4953990</v>
      </c>
      <c r="F169" s="1">
        <v>345.71927808000004</v>
      </c>
      <c r="G169" s="1" t="s">
        <v>21</v>
      </c>
      <c r="H169" s="1" t="s">
        <v>254</v>
      </c>
      <c r="I169" s="2">
        <v>42534.479166666664</v>
      </c>
      <c r="K169" s="1">
        <v>7.1890000000000001</v>
      </c>
      <c r="L169" s="1">
        <v>260</v>
      </c>
      <c r="O169" s="1">
        <v>51</v>
      </c>
      <c r="P169" s="1">
        <v>72</v>
      </c>
      <c r="Q169" s="1">
        <v>3.99</v>
      </c>
      <c r="V169" s="1">
        <v>33200</v>
      </c>
      <c r="W169" s="1">
        <v>5380</v>
      </c>
      <c r="X169" s="1">
        <v>12400</v>
      </c>
      <c r="Y169" s="1">
        <v>1620</v>
      </c>
      <c r="Z169" s="1">
        <v>54.237000000000002</v>
      </c>
      <c r="AA169" s="1">
        <v>67.099999999999994</v>
      </c>
      <c r="AB169" s="1">
        <v>7.6210000000000004</v>
      </c>
      <c r="AD169" s="1" t="s">
        <v>123</v>
      </c>
      <c r="AE169" s="1" t="s">
        <v>46</v>
      </c>
      <c r="AF169" s="1" t="s">
        <v>85</v>
      </c>
      <c r="AG169" s="1" t="s">
        <v>46</v>
      </c>
      <c r="AH169" s="1" t="s">
        <v>17</v>
      </c>
      <c r="AI169" s="1" t="s">
        <v>23</v>
      </c>
      <c r="AJ169" s="1" t="s">
        <v>86</v>
      </c>
      <c r="AK169" s="1">
        <v>1.276</v>
      </c>
      <c r="AL169" s="1">
        <v>0.48899999999999999</v>
      </c>
      <c r="AM169" s="1" t="s">
        <v>54</v>
      </c>
      <c r="AN169" s="1" t="s">
        <v>46</v>
      </c>
      <c r="AO169" s="1" t="s">
        <v>14</v>
      </c>
      <c r="AP169" s="1" t="s">
        <v>46</v>
      </c>
      <c r="AQ169" s="1" t="s">
        <v>42</v>
      </c>
      <c r="AR169" s="1">
        <v>297.91000000000003</v>
      </c>
      <c r="AS169" s="1" t="s">
        <v>17</v>
      </c>
      <c r="AU169" s="1" t="s">
        <v>86</v>
      </c>
      <c r="AV169" s="1" t="s">
        <v>24</v>
      </c>
      <c r="AX169">
        <f t="shared" si="21"/>
        <v>151938.633</v>
      </c>
      <c r="AY169">
        <f t="shared" si="18"/>
        <v>151.93863300000001</v>
      </c>
      <c r="AZ169" s="1">
        <v>162</v>
      </c>
      <c r="BA169" s="8">
        <f t="shared" si="19"/>
        <v>390</v>
      </c>
      <c r="BB169" s="8">
        <f t="shared" si="20"/>
        <v>230.1</v>
      </c>
    </row>
    <row r="170" spans="1:54" x14ac:dyDescent="0.25">
      <c r="A170" s="1" t="s">
        <v>434</v>
      </c>
      <c r="B170" s="1">
        <v>201602111</v>
      </c>
      <c r="C170" s="1" t="s">
        <v>287</v>
      </c>
      <c r="D170" s="1" t="s">
        <v>303</v>
      </c>
      <c r="E170" s="1">
        <v>4953990</v>
      </c>
      <c r="F170" s="1">
        <v>345.71927808000004</v>
      </c>
      <c r="G170" s="1" t="s">
        <v>21</v>
      </c>
      <c r="H170" s="1" t="s">
        <v>254</v>
      </c>
      <c r="I170" s="2">
        <v>42521.635416666664</v>
      </c>
      <c r="K170" s="1">
        <v>7.5655000000000001</v>
      </c>
      <c r="L170" s="1">
        <v>303</v>
      </c>
      <c r="O170" s="1">
        <v>59.3</v>
      </c>
      <c r="P170" s="1">
        <v>84</v>
      </c>
      <c r="Q170" s="1">
        <v>5.3</v>
      </c>
      <c r="V170" s="1">
        <v>39100</v>
      </c>
      <c r="W170" s="1">
        <v>6880</v>
      </c>
      <c r="X170" s="1">
        <v>15700</v>
      </c>
      <c r="Y170" s="1">
        <v>1760</v>
      </c>
      <c r="Z170" s="1">
        <v>40.414000000000001</v>
      </c>
      <c r="AA170" s="1">
        <v>33.9</v>
      </c>
      <c r="AB170" s="1" t="s">
        <v>14</v>
      </c>
      <c r="AD170" s="1" t="s">
        <v>123</v>
      </c>
      <c r="AE170" s="1" t="s">
        <v>46</v>
      </c>
      <c r="AF170" s="1" t="s">
        <v>85</v>
      </c>
      <c r="AG170" s="1" t="s">
        <v>46</v>
      </c>
      <c r="AH170" s="1" t="s">
        <v>17</v>
      </c>
      <c r="AI170" s="1" t="s">
        <v>23</v>
      </c>
      <c r="AJ170" s="1" t="s">
        <v>86</v>
      </c>
      <c r="AK170" s="1">
        <v>1.099</v>
      </c>
      <c r="AL170" s="1">
        <v>0.14000000000000001</v>
      </c>
      <c r="AM170" s="1" t="s">
        <v>54</v>
      </c>
      <c r="AN170" s="1" t="s">
        <v>46</v>
      </c>
      <c r="AO170" s="1" t="s">
        <v>14</v>
      </c>
      <c r="AP170" s="1" t="s">
        <v>46</v>
      </c>
      <c r="AQ170" s="1" t="s">
        <v>42</v>
      </c>
      <c r="AR170" s="1">
        <v>342.05</v>
      </c>
      <c r="AS170" s="1" t="s">
        <v>17</v>
      </c>
      <c r="AU170" s="1" t="s">
        <v>86</v>
      </c>
      <c r="AV170" s="1" t="s">
        <v>24</v>
      </c>
      <c r="AX170">
        <f t="shared" si="21"/>
        <v>179697.603</v>
      </c>
      <c r="AY170">
        <f t="shared" si="18"/>
        <v>179.69760300000002</v>
      </c>
      <c r="AZ170" s="1">
        <v>174</v>
      </c>
      <c r="BA170" s="8">
        <f t="shared" si="19"/>
        <v>454.5</v>
      </c>
      <c r="BB170" s="8">
        <f t="shared" si="20"/>
        <v>268.15499999999997</v>
      </c>
    </row>
    <row r="171" spans="1:54" x14ac:dyDescent="0.25">
      <c r="A171" s="1" t="s">
        <v>418</v>
      </c>
      <c r="B171" s="1">
        <v>201601872</v>
      </c>
      <c r="C171" s="1" t="s">
        <v>287</v>
      </c>
      <c r="D171" s="1" t="s">
        <v>302</v>
      </c>
      <c r="E171" s="1">
        <v>4953990</v>
      </c>
      <c r="F171" s="1">
        <v>345.71927808000004</v>
      </c>
      <c r="G171" s="1" t="s">
        <v>21</v>
      </c>
      <c r="H171" s="1" t="s">
        <v>254</v>
      </c>
      <c r="I171" s="2">
        <v>42511.59375</v>
      </c>
      <c r="K171" s="1">
        <v>7.3879999999999999</v>
      </c>
      <c r="L171" s="1">
        <v>358</v>
      </c>
      <c r="O171" s="1">
        <v>82.1</v>
      </c>
      <c r="P171" s="1">
        <v>92</v>
      </c>
      <c r="Q171" s="1">
        <v>6.58</v>
      </c>
      <c r="V171" s="1">
        <v>45900</v>
      </c>
      <c r="W171" s="1">
        <v>7460</v>
      </c>
      <c r="X171" s="1">
        <v>22000</v>
      </c>
      <c r="Y171" s="1">
        <v>2130</v>
      </c>
      <c r="Z171" s="1">
        <v>29.353999999999999</v>
      </c>
      <c r="AA171" s="1">
        <v>46.5</v>
      </c>
      <c r="AB171" s="1">
        <v>7.766</v>
      </c>
      <c r="AD171" s="1" t="s">
        <v>123</v>
      </c>
      <c r="AE171" s="1" t="s">
        <v>46</v>
      </c>
      <c r="AF171" s="1" t="s">
        <v>85</v>
      </c>
      <c r="AG171" s="1" t="s">
        <v>46</v>
      </c>
      <c r="AH171" s="1" t="s">
        <v>17</v>
      </c>
      <c r="AI171" s="1" t="s">
        <v>23</v>
      </c>
      <c r="AJ171" s="1" t="s">
        <v>86</v>
      </c>
      <c r="AK171" s="1" t="s">
        <v>46</v>
      </c>
      <c r="AL171" s="1">
        <v>0.121</v>
      </c>
      <c r="AM171" s="1" t="s">
        <v>54</v>
      </c>
      <c r="AN171" s="1">
        <v>1.381</v>
      </c>
      <c r="AO171" s="1" t="s">
        <v>14</v>
      </c>
      <c r="AP171" s="1" t="s">
        <v>46</v>
      </c>
      <c r="AQ171" s="1" t="s">
        <v>42</v>
      </c>
      <c r="AR171" s="1">
        <v>476.68</v>
      </c>
      <c r="AS171" s="1" t="s">
        <v>17</v>
      </c>
      <c r="AU171" s="1" t="s">
        <v>86</v>
      </c>
      <c r="AV171" s="1" t="s">
        <v>24</v>
      </c>
      <c r="AX171">
        <f t="shared" si="21"/>
        <v>222851.80199999997</v>
      </c>
      <c r="AY171">
        <f t="shared" si="18"/>
        <v>222.85180199999996</v>
      </c>
      <c r="AZ171" s="1">
        <v>240</v>
      </c>
      <c r="BA171" s="8">
        <f t="shared" si="19"/>
        <v>537</v>
      </c>
      <c r="BB171" s="8">
        <f t="shared" si="20"/>
        <v>316.83</v>
      </c>
    </row>
    <row r="172" spans="1:54" x14ac:dyDescent="0.25">
      <c r="A172" s="1" t="s">
        <v>439</v>
      </c>
      <c r="B172" s="1">
        <v>201601642</v>
      </c>
      <c r="C172" s="1" t="s">
        <v>287</v>
      </c>
      <c r="D172" s="1" t="s">
        <v>300</v>
      </c>
      <c r="E172" s="1">
        <v>4953990</v>
      </c>
      <c r="F172" s="1">
        <v>345.71927808000004</v>
      </c>
      <c r="G172" s="1" t="s">
        <v>21</v>
      </c>
      <c r="H172" s="1" t="s">
        <v>254</v>
      </c>
      <c r="I172" s="2">
        <v>42499.59375</v>
      </c>
      <c r="K172" s="1">
        <v>7.5759999999999996</v>
      </c>
      <c r="L172" s="1">
        <v>380</v>
      </c>
      <c r="O172" s="1">
        <v>101</v>
      </c>
      <c r="P172" s="1">
        <v>93</v>
      </c>
      <c r="Q172" s="1">
        <v>8.39</v>
      </c>
      <c r="V172" s="1">
        <v>52000</v>
      </c>
      <c r="W172" s="1">
        <v>9510</v>
      </c>
      <c r="X172" s="1">
        <v>20900</v>
      </c>
      <c r="Y172" s="1">
        <v>1900</v>
      </c>
      <c r="Z172" s="1">
        <v>45.93</v>
      </c>
      <c r="AA172" s="1">
        <v>29.2</v>
      </c>
      <c r="AB172" s="1" t="s">
        <v>14</v>
      </c>
      <c r="AD172" s="1" t="s">
        <v>123</v>
      </c>
      <c r="AE172" s="1" t="s">
        <v>46</v>
      </c>
      <c r="AF172" s="1" t="s">
        <v>85</v>
      </c>
      <c r="AG172" s="1" t="s">
        <v>46</v>
      </c>
      <c r="AH172" s="1" t="s">
        <v>17</v>
      </c>
      <c r="AI172" s="1" t="s">
        <v>23</v>
      </c>
      <c r="AJ172" s="1" t="s">
        <v>86</v>
      </c>
      <c r="AK172" s="1">
        <v>1.129</v>
      </c>
      <c r="AL172" s="1">
        <v>0.13600000000000001</v>
      </c>
      <c r="AM172" s="1" t="s">
        <v>54</v>
      </c>
      <c r="AN172" s="1">
        <v>1.347</v>
      </c>
      <c r="AO172" s="1" t="s">
        <v>14</v>
      </c>
      <c r="AP172" s="1" t="s">
        <v>46</v>
      </c>
      <c r="AQ172" s="1" t="s">
        <v>42</v>
      </c>
      <c r="AR172" s="1">
        <v>586.98</v>
      </c>
      <c r="AS172" s="1" t="s">
        <v>17</v>
      </c>
      <c r="AU172" s="1" t="s">
        <v>86</v>
      </c>
      <c r="AV172" s="1" t="s">
        <v>24</v>
      </c>
      <c r="AX172">
        <f t="shared" si="21"/>
        <v>251094.72199999998</v>
      </c>
      <c r="AY172">
        <f t="shared" si="18"/>
        <v>251.09472199999999</v>
      </c>
      <c r="AZ172" s="1">
        <v>270</v>
      </c>
      <c r="BA172" s="8">
        <f t="shared" si="19"/>
        <v>570</v>
      </c>
      <c r="BB172" s="8">
        <f t="shared" si="20"/>
        <v>336.29999999999995</v>
      </c>
    </row>
    <row r="173" spans="1:54" x14ac:dyDescent="0.25">
      <c r="A173" s="1" t="s">
        <v>440</v>
      </c>
      <c r="B173" s="1">
        <v>201601344</v>
      </c>
      <c r="C173" s="1" t="s">
        <v>287</v>
      </c>
      <c r="D173" s="1" t="s">
        <v>296</v>
      </c>
      <c r="E173" s="1">
        <v>4953990</v>
      </c>
      <c r="F173" s="1">
        <v>345.71927808000004</v>
      </c>
      <c r="G173" s="1" t="s">
        <v>21</v>
      </c>
      <c r="H173" s="1" t="s">
        <v>254</v>
      </c>
      <c r="I173" s="2">
        <v>42472.541666666664</v>
      </c>
      <c r="K173" s="1">
        <v>7.5854999999999997</v>
      </c>
      <c r="L173" s="1">
        <v>498</v>
      </c>
      <c r="O173" s="1">
        <v>144</v>
      </c>
      <c r="P173" s="1">
        <v>103</v>
      </c>
      <c r="Q173" s="1">
        <v>12.2</v>
      </c>
      <c r="V173" s="1">
        <v>62900</v>
      </c>
      <c r="W173" s="1">
        <v>12400</v>
      </c>
      <c r="X173" s="1">
        <v>30600</v>
      </c>
      <c r="Y173" s="1">
        <v>2110</v>
      </c>
      <c r="Z173" s="1">
        <v>26.24</v>
      </c>
      <c r="AA173" s="1" t="s">
        <v>111</v>
      </c>
      <c r="AB173" s="1" t="s">
        <v>14</v>
      </c>
      <c r="AD173" s="1" t="s">
        <v>123</v>
      </c>
      <c r="AE173" s="1" t="s">
        <v>46</v>
      </c>
      <c r="AF173" s="1" t="s">
        <v>85</v>
      </c>
      <c r="AG173" s="1" t="s">
        <v>46</v>
      </c>
      <c r="AH173" s="1" t="s">
        <v>17</v>
      </c>
      <c r="AI173" s="1" t="s">
        <v>23</v>
      </c>
      <c r="AJ173" s="1" t="s">
        <v>86</v>
      </c>
      <c r="AK173" s="1">
        <v>1.2</v>
      </c>
      <c r="AL173" s="1" t="s">
        <v>17</v>
      </c>
      <c r="AM173" s="1" t="s">
        <v>54</v>
      </c>
      <c r="AN173" s="1">
        <v>1.3480000000000001</v>
      </c>
      <c r="AO173" s="1" t="s">
        <v>14</v>
      </c>
      <c r="AP173" s="1" t="s">
        <v>46</v>
      </c>
      <c r="AQ173" s="1" t="s">
        <v>42</v>
      </c>
      <c r="AR173" s="1">
        <v>697.16</v>
      </c>
      <c r="AS173" s="1" t="s">
        <v>17</v>
      </c>
      <c r="AU173" s="1" t="s">
        <v>86</v>
      </c>
      <c r="AV173" s="1" t="s">
        <v>24</v>
      </c>
      <c r="AX173">
        <f t="shared" si="21"/>
        <v>327765.94799999997</v>
      </c>
      <c r="AY173">
        <f t="shared" si="18"/>
        <v>327.76594799999998</v>
      </c>
      <c r="AZ173" s="1">
        <v>322</v>
      </c>
      <c r="BA173" s="8">
        <f t="shared" si="19"/>
        <v>747</v>
      </c>
      <c r="BB173" s="8">
        <f t="shared" si="20"/>
        <v>440.72999999999996</v>
      </c>
    </row>
    <row r="174" spans="1:54" x14ac:dyDescent="0.25">
      <c r="A174" s="1" t="s">
        <v>461</v>
      </c>
      <c r="B174" s="1">
        <v>201601512</v>
      </c>
      <c r="C174" s="1" t="s">
        <v>287</v>
      </c>
      <c r="D174" s="1" t="s">
        <v>298</v>
      </c>
      <c r="E174" s="1">
        <v>4953990</v>
      </c>
      <c r="F174" s="1">
        <v>345.71927808000004</v>
      </c>
      <c r="G174" s="1" t="s">
        <v>21</v>
      </c>
      <c r="H174" s="1" t="s">
        <v>254</v>
      </c>
      <c r="I174" s="2">
        <v>42486.4375</v>
      </c>
      <c r="K174" s="1">
        <v>7.8449999999999998</v>
      </c>
      <c r="L174" s="1">
        <v>534</v>
      </c>
      <c r="O174" s="1">
        <v>165</v>
      </c>
      <c r="P174" s="1">
        <v>120</v>
      </c>
      <c r="Q174" s="1">
        <v>14.2</v>
      </c>
      <c r="V174" s="1">
        <v>71800</v>
      </c>
      <c r="W174" s="1">
        <v>14400</v>
      </c>
      <c r="X174" s="1">
        <v>37000</v>
      </c>
      <c r="Y174" s="1">
        <v>2210</v>
      </c>
      <c r="Z174" s="1">
        <v>18.149000000000001</v>
      </c>
      <c r="AA174" s="1" t="s">
        <v>111</v>
      </c>
      <c r="AB174" s="1" t="s">
        <v>14</v>
      </c>
      <c r="AD174" s="1" t="s">
        <v>123</v>
      </c>
      <c r="AE174" s="1" t="s">
        <v>46</v>
      </c>
      <c r="AF174" s="1" t="s">
        <v>85</v>
      </c>
      <c r="AG174" s="1" t="s">
        <v>46</v>
      </c>
      <c r="AH174" s="1" t="s">
        <v>17</v>
      </c>
      <c r="AI174" s="1" t="s">
        <v>23</v>
      </c>
      <c r="AJ174" s="1" t="s">
        <v>86</v>
      </c>
      <c r="AK174" s="1">
        <v>1.1619999999999999</v>
      </c>
      <c r="AL174" s="1" t="s">
        <v>17</v>
      </c>
      <c r="AM174" s="1" t="s">
        <v>54</v>
      </c>
      <c r="AN174" s="1">
        <v>1.3049999999999999</v>
      </c>
      <c r="AO174" s="1" t="s">
        <v>14</v>
      </c>
      <c r="AP174" s="1" t="s">
        <v>46</v>
      </c>
      <c r="AQ174" s="1" t="s">
        <v>42</v>
      </c>
      <c r="AR174" s="1">
        <v>759.28</v>
      </c>
      <c r="AS174" s="1" t="s">
        <v>17</v>
      </c>
      <c r="AU174" s="1" t="s">
        <v>86</v>
      </c>
      <c r="AV174" s="1" t="s">
        <v>24</v>
      </c>
      <c r="AX174">
        <f t="shared" si="21"/>
        <v>378589.89599999995</v>
      </c>
      <c r="AY174">
        <f t="shared" si="18"/>
        <v>378.58989599999995</v>
      </c>
      <c r="AZ174" s="1">
        <v>366</v>
      </c>
      <c r="BA174" s="8">
        <f t="shared" si="19"/>
        <v>801</v>
      </c>
      <c r="BB174" s="8">
        <f t="shared" si="20"/>
        <v>472.59</v>
      </c>
    </row>
    <row r="175" spans="1:54" x14ac:dyDescent="0.25">
      <c r="A175" s="1" t="s">
        <v>472</v>
      </c>
      <c r="B175" s="1">
        <v>201601575</v>
      </c>
      <c r="C175" s="1" t="s">
        <v>287</v>
      </c>
      <c r="D175" s="1" t="s">
        <v>299</v>
      </c>
      <c r="E175" s="1">
        <v>4953990</v>
      </c>
      <c r="F175" s="1">
        <v>345.71927808000004</v>
      </c>
      <c r="G175" s="1" t="s">
        <v>21</v>
      </c>
      <c r="H175" s="1" t="s">
        <v>254</v>
      </c>
      <c r="I175" s="2">
        <v>42492.541666666664</v>
      </c>
      <c r="K175" s="1">
        <v>7.9390000000000001</v>
      </c>
      <c r="L175" s="1">
        <v>553</v>
      </c>
      <c r="O175" s="1">
        <v>169</v>
      </c>
      <c r="P175" s="1">
        <v>119</v>
      </c>
      <c r="Q175" s="1">
        <v>13.7</v>
      </c>
      <c r="V175" s="1">
        <v>73400</v>
      </c>
      <c r="W175" s="1">
        <v>15800</v>
      </c>
      <c r="X175" s="1">
        <v>38100</v>
      </c>
      <c r="Y175" s="1">
        <v>2140</v>
      </c>
      <c r="Z175" s="1">
        <v>16.745999999999999</v>
      </c>
      <c r="AA175" s="1" t="s">
        <v>111</v>
      </c>
      <c r="AB175" s="1" t="s">
        <v>14</v>
      </c>
      <c r="AD175" s="1" t="s">
        <v>123</v>
      </c>
      <c r="AE175" s="1" t="s">
        <v>46</v>
      </c>
      <c r="AF175" s="1" t="s">
        <v>85</v>
      </c>
      <c r="AG175" s="1" t="s">
        <v>46</v>
      </c>
      <c r="AH175" s="1" t="s">
        <v>17</v>
      </c>
      <c r="AI175" s="1" t="s">
        <v>23</v>
      </c>
      <c r="AJ175" s="1" t="s">
        <v>86</v>
      </c>
      <c r="AK175" s="1">
        <v>1.1359999999999999</v>
      </c>
      <c r="AL175" s="1" t="s">
        <v>17</v>
      </c>
      <c r="AM175" s="1" t="s">
        <v>54</v>
      </c>
      <c r="AN175" s="1">
        <v>1.1299999999999999</v>
      </c>
      <c r="AO175" s="1" t="s">
        <v>14</v>
      </c>
      <c r="AP175" s="1" t="s">
        <v>46</v>
      </c>
      <c r="AQ175" s="1" t="s">
        <v>42</v>
      </c>
      <c r="AR175" s="1">
        <v>760.47</v>
      </c>
      <c r="AS175" s="1" t="s">
        <v>17</v>
      </c>
      <c r="AU175" s="1" t="s">
        <v>86</v>
      </c>
      <c r="AV175" s="1" t="s">
        <v>24</v>
      </c>
      <c r="AX175">
        <f t="shared" si="21"/>
        <v>385509.48200000002</v>
      </c>
      <c r="AY175">
        <f t="shared" si="18"/>
        <v>385.50948199999999</v>
      </c>
      <c r="AZ175" s="1">
        <v>388</v>
      </c>
      <c r="BA175" s="8">
        <f t="shared" si="19"/>
        <v>829.5</v>
      </c>
      <c r="BB175" s="8">
        <f t="shared" si="20"/>
        <v>489.40499999999997</v>
      </c>
    </row>
    <row r="176" spans="1:54" x14ac:dyDescent="0.25">
      <c r="A176" s="1" t="s">
        <v>447</v>
      </c>
      <c r="B176" s="1">
        <v>201601434</v>
      </c>
      <c r="C176" s="1" t="s">
        <v>287</v>
      </c>
      <c r="D176" s="1" t="s">
        <v>297</v>
      </c>
      <c r="E176" s="1">
        <v>4953990</v>
      </c>
      <c r="F176" s="1">
        <v>345.71927808000004</v>
      </c>
      <c r="G176" s="1" t="s">
        <v>21</v>
      </c>
      <c r="H176" s="1" t="s">
        <v>254</v>
      </c>
      <c r="I176" s="2">
        <v>42479.465277777781</v>
      </c>
      <c r="K176" s="1">
        <v>7.6234999999999999</v>
      </c>
      <c r="L176" s="1">
        <v>560</v>
      </c>
      <c r="O176" s="1">
        <v>179</v>
      </c>
      <c r="P176" s="1">
        <v>108</v>
      </c>
      <c r="Q176" s="1">
        <v>13.8</v>
      </c>
      <c r="V176" s="1">
        <v>69100</v>
      </c>
      <c r="W176" s="1">
        <v>15700</v>
      </c>
      <c r="X176" s="1">
        <v>39200</v>
      </c>
      <c r="Y176" s="1">
        <v>2009.9999999999998</v>
      </c>
      <c r="Z176" s="1">
        <v>50.859000000000002</v>
      </c>
      <c r="AA176" s="1">
        <v>29.7</v>
      </c>
      <c r="AB176" s="1">
        <v>8.2289999999999992</v>
      </c>
      <c r="AD176" s="1" t="s">
        <v>123</v>
      </c>
      <c r="AE176" s="1" t="s">
        <v>46</v>
      </c>
      <c r="AF176" s="1" t="s">
        <v>85</v>
      </c>
      <c r="AG176" s="1" t="s">
        <v>46</v>
      </c>
      <c r="AH176" s="1" t="s">
        <v>17</v>
      </c>
      <c r="AI176" s="1" t="s">
        <v>23</v>
      </c>
      <c r="AJ176" s="1" t="s">
        <v>86</v>
      </c>
      <c r="AK176" s="1">
        <v>1.4570000000000001</v>
      </c>
      <c r="AL176" s="1" t="s">
        <v>17</v>
      </c>
      <c r="AM176" s="1" t="s">
        <v>54</v>
      </c>
      <c r="AN176" s="1">
        <v>1.3</v>
      </c>
      <c r="AO176" s="1" t="s">
        <v>14</v>
      </c>
      <c r="AP176" s="1">
        <v>1.411</v>
      </c>
      <c r="AQ176" s="1" t="s">
        <v>42</v>
      </c>
      <c r="AR176" s="1">
        <v>752.62</v>
      </c>
      <c r="AS176" s="1" t="s">
        <v>17</v>
      </c>
      <c r="AU176" s="1" t="s">
        <v>86</v>
      </c>
      <c r="AV176" s="1" t="s">
        <v>24</v>
      </c>
      <c r="AX176">
        <f t="shared" si="21"/>
        <v>385535.576</v>
      </c>
      <c r="AY176">
        <f t="shared" si="18"/>
        <v>385.53557599999999</v>
      </c>
      <c r="AZ176" s="1">
        <v>404</v>
      </c>
      <c r="BA176" s="8">
        <f t="shared" si="19"/>
        <v>840</v>
      </c>
      <c r="BB176" s="8">
        <f t="shared" si="20"/>
        <v>495.59999999999997</v>
      </c>
    </row>
    <row r="177" spans="1:54" x14ac:dyDescent="0.25">
      <c r="A177" s="1" t="s">
        <v>459</v>
      </c>
      <c r="B177" s="1">
        <v>201601708</v>
      </c>
      <c r="C177" s="1" t="s">
        <v>287</v>
      </c>
      <c r="D177" s="1" t="s">
        <v>301</v>
      </c>
      <c r="E177" s="1">
        <v>4953990</v>
      </c>
      <c r="F177" s="1">
        <v>345.71927808000004</v>
      </c>
      <c r="G177" s="1" t="s">
        <v>21</v>
      </c>
      <c r="H177" s="1" t="s">
        <v>254</v>
      </c>
      <c r="I177" s="2">
        <v>42505.458333333336</v>
      </c>
      <c r="K177" s="1">
        <v>7.8204999999999991</v>
      </c>
      <c r="L177" s="1">
        <v>563</v>
      </c>
      <c r="O177" s="1">
        <v>180</v>
      </c>
      <c r="P177" s="1">
        <v>107</v>
      </c>
      <c r="Q177" s="1">
        <v>10.9</v>
      </c>
      <c r="V177" s="1">
        <v>68800</v>
      </c>
      <c r="W177" s="1">
        <v>12100</v>
      </c>
      <c r="X177" s="1">
        <v>44100</v>
      </c>
      <c r="Y177" s="1">
        <v>2070</v>
      </c>
      <c r="Z177" s="1">
        <v>92.894999999999996</v>
      </c>
      <c r="AA177" s="1">
        <v>74.8</v>
      </c>
      <c r="AB177" s="1" t="s">
        <v>14</v>
      </c>
      <c r="AD177" s="1" t="s">
        <v>123</v>
      </c>
      <c r="AE177" s="1" t="s">
        <v>46</v>
      </c>
      <c r="AF177" s="1">
        <v>296.88</v>
      </c>
      <c r="AG177" s="1" t="s">
        <v>46</v>
      </c>
      <c r="AH177" s="1" t="s">
        <v>17</v>
      </c>
      <c r="AI177" s="1" t="s">
        <v>23</v>
      </c>
      <c r="AJ177" s="1" t="s">
        <v>86</v>
      </c>
      <c r="AK177" s="1">
        <v>2.9119999999999999</v>
      </c>
      <c r="AL177" s="1">
        <v>0.24099999999999999</v>
      </c>
      <c r="AM177" s="1" t="s">
        <v>54</v>
      </c>
      <c r="AN177" s="1">
        <v>1.2749999999999999</v>
      </c>
      <c r="AO177" s="1" t="s">
        <v>14</v>
      </c>
      <c r="AP177" s="1" t="s">
        <v>46</v>
      </c>
      <c r="AQ177" s="1" t="s">
        <v>42</v>
      </c>
      <c r="AR177" s="1">
        <v>694.75</v>
      </c>
      <c r="AS177" s="1" t="s">
        <v>17</v>
      </c>
      <c r="AU177" s="1" t="s">
        <v>86</v>
      </c>
      <c r="AV177" s="1">
        <v>18.486999999999998</v>
      </c>
      <c r="AX177">
        <f t="shared" si="21"/>
        <v>384422.24</v>
      </c>
      <c r="AY177">
        <f t="shared" si="18"/>
        <v>384.42223999999999</v>
      </c>
      <c r="AZ177" s="1">
        <v>404</v>
      </c>
      <c r="BA177" s="8">
        <f t="shared" si="19"/>
        <v>844.5</v>
      </c>
      <c r="BB177" s="8">
        <f t="shared" si="20"/>
        <v>498.255</v>
      </c>
    </row>
    <row r="178" spans="1:54" x14ac:dyDescent="0.25">
      <c r="A178" s="1" t="s">
        <v>474</v>
      </c>
      <c r="B178" s="1">
        <v>201600802</v>
      </c>
      <c r="C178" s="1" t="s">
        <v>287</v>
      </c>
      <c r="D178" s="1" t="s">
        <v>291</v>
      </c>
      <c r="E178" s="1">
        <v>4953990</v>
      </c>
      <c r="F178" s="1">
        <v>345.71927808000004</v>
      </c>
      <c r="G178" s="1" t="s">
        <v>21</v>
      </c>
      <c r="H178" s="1" t="s">
        <v>254</v>
      </c>
      <c r="I178" s="2">
        <v>42438.416666666664</v>
      </c>
      <c r="K178" s="1">
        <v>7.9535</v>
      </c>
      <c r="L178" s="1">
        <v>617</v>
      </c>
      <c r="O178" s="1">
        <v>195</v>
      </c>
      <c r="P178" s="1">
        <v>125</v>
      </c>
      <c r="Q178" s="1">
        <v>14.5</v>
      </c>
      <c r="V178" s="1">
        <v>73900</v>
      </c>
      <c r="W178" s="1">
        <v>17900</v>
      </c>
      <c r="X178" s="1">
        <v>40100</v>
      </c>
      <c r="Y178" s="1">
        <v>2430</v>
      </c>
      <c r="Z178" s="1">
        <v>34.344999999999999</v>
      </c>
      <c r="AA178" s="1" t="s">
        <v>111</v>
      </c>
      <c r="AB178" s="1" t="s">
        <v>14</v>
      </c>
      <c r="AD178" s="1" t="s">
        <v>123</v>
      </c>
      <c r="AE178" s="1" t="s">
        <v>46</v>
      </c>
      <c r="AF178" s="1" t="s">
        <v>85</v>
      </c>
      <c r="AG178" s="1" t="s">
        <v>46</v>
      </c>
      <c r="AH178" s="1" t="s">
        <v>17</v>
      </c>
      <c r="AI178" s="1" t="s">
        <v>23</v>
      </c>
      <c r="AJ178" s="1" t="s">
        <v>86</v>
      </c>
      <c r="AK178" s="1" t="s">
        <v>46</v>
      </c>
      <c r="AL178" s="1" t="s">
        <v>17</v>
      </c>
      <c r="AM178" s="1" t="s">
        <v>54</v>
      </c>
      <c r="AN178" s="1">
        <v>1.2769999999999999</v>
      </c>
      <c r="AO178" s="1" t="s">
        <v>14</v>
      </c>
      <c r="AP178" s="1" t="s">
        <v>46</v>
      </c>
      <c r="AQ178" s="1" t="s">
        <v>42</v>
      </c>
      <c r="AR178" s="1">
        <v>873.15</v>
      </c>
      <c r="AS178" s="1" t="s">
        <v>17</v>
      </c>
      <c r="AU178" s="1" t="s">
        <v>86</v>
      </c>
      <c r="AV178" s="1" t="s">
        <v>24</v>
      </c>
      <c r="AX178">
        <f t="shared" si="21"/>
        <v>420988.772</v>
      </c>
      <c r="AY178">
        <f t="shared" si="18"/>
        <v>420.98877199999998</v>
      </c>
      <c r="AZ178" s="1">
        <v>438</v>
      </c>
      <c r="BA178" s="8">
        <f t="shared" si="19"/>
        <v>925.5</v>
      </c>
      <c r="BB178" s="8">
        <f t="shared" si="20"/>
        <v>546.04499999999996</v>
      </c>
    </row>
    <row r="179" spans="1:54" x14ac:dyDescent="0.25">
      <c r="A179" s="1" t="s">
        <v>492</v>
      </c>
      <c r="B179" s="1">
        <v>201601043</v>
      </c>
      <c r="C179" s="1" t="s">
        <v>287</v>
      </c>
      <c r="D179" s="1" t="s">
        <v>294</v>
      </c>
      <c r="E179" s="1">
        <v>4953990</v>
      </c>
      <c r="F179" s="1">
        <v>345.71927808000004</v>
      </c>
      <c r="G179" s="1" t="s">
        <v>21</v>
      </c>
      <c r="H179" s="1" t="s">
        <v>254</v>
      </c>
      <c r="I179" s="2">
        <v>42457.65625</v>
      </c>
      <c r="K179" s="1">
        <v>8.0679999999999996</v>
      </c>
      <c r="L179" s="1">
        <v>602</v>
      </c>
      <c r="O179" s="1">
        <v>197</v>
      </c>
      <c r="P179" s="1">
        <v>118</v>
      </c>
      <c r="Q179" s="1">
        <v>15.2</v>
      </c>
      <c r="V179" s="1">
        <v>75800</v>
      </c>
      <c r="W179" s="1">
        <v>16900</v>
      </c>
      <c r="X179" s="1">
        <v>40600</v>
      </c>
      <c r="Y179" s="1">
        <v>2220</v>
      </c>
      <c r="Z179" s="1" t="s">
        <v>24</v>
      </c>
      <c r="AA179" s="1" t="s">
        <v>111</v>
      </c>
      <c r="AB179" s="1" t="s">
        <v>14</v>
      </c>
      <c r="AD179" s="1" t="s">
        <v>123</v>
      </c>
      <c r="AE179" s="1" t="s">
        <v>46</v>
      </c>
      <c r="AF179" s="1" t="s">
        <v>85</v>
      </c>
      <c r="AG179" s="1" t="s">
        <v>46</v>
      </c>
      <c r="AH179" s="1" t="s">
        <v>17</v>
      </c>
      <c r="AI179" s="1" t="s">
        <v>23</v>
      </c>
      <c r="AJ179" s="1" t="s">
        <v>86</v>
      </c>
      <c r="AK179" s="1">
        <v>1.0149999999999999</v>
      </c>
      <c r="AL179" s="1" t="s">
        <v>17</v>
      </c>
      <c r="AM179" s="1" t="s">
        <v>54</v>
      </c>
      <c r="AN179" s="1">
        <v>1.288</v>
      </c>
      <c r="AO179" s="1" t="s">
        <v>14</v>
      </c>
      <c r="AP179" s="1" t="s">
        <v>46</v>
      </c>
      <c r="AQ179" s="1" t="s">
        <v>42</v>
      </c>
      <c r="AR179" s="1">
        <v>810.05</v>
      </c>
      <c r="AS179" s="1" t="s">
        <v>17</v>
      </c>
      <c r="AU179" s="1" t="s">
        <v>86</v>
      </c>
      <c r="AV179" s="1" t="s">
        <v>24</v>
      </c>
      <c r="AX179">
        <f t="shared" si="21"/>
        <v>420512.353</v>
      </c>
      <c r="AY179">
        <f t="shared" si="18"/>
        <v>420.51235300000002</v>
      </c>
      <c r="AZ179" s="1">
        <v>410</v>
      </c>
      <c r="BA179" s="8">
        <f t="shared" si="19"/>
        <v>903</v>
      </c>
      <c r="BB179" s="8">
        <f t="shared" si="20"/>
        <v>532.77</v>
      </c>
    </row>
    <row r="180" spans="1:54" x14ac:dyDescent="0.25">
      <c r="A180" s="1" t="s">
        <v>480</v>
      </c>
      <c r="B180" s="1">
        <v>201600927</v>
      </c>
      <c r="C180" s="1" t="s">
        <v>287</v>
      </c>
      <c r="D180" s="1" t="s">
        <v>293</v>
      </c>
      <c r="E180" s="1">
        <v>4953990</v>
      </c>
      <c r="F180" s="1">
        <v>345.71927808000004</v>
      </c>
      <c r="G180" s="1" t="s">
        <v>21</v>
      </c>
      <c r="H180" s="1" t="s">
        <v>254</v>
      </c>
      <c r="I180" s="2">
        <v>42451.454861111109</v>
      </c>
      <c r="K180" s="1">
        <v>8.0020000000000007</v>
      </c>
      <c r="L180" s="1">
        <v>633</v>
      </c>
      <c r="O180" s="1">
        <v>205</v>
      </c>
      <c r="P180" s="1">
        <v>122</v>
      </c>
      <c r="Q180" s="1">
        <v>15.4</v>
      </c>
      <c r="V180" s="1">
        <v>78400</v>
      </c>
      <c r="W180" s="1">
        <v>18800</v>
      </c>
      <c r="X180" s="1">
        <v>41600</v>
      </c>
      <c r="Y180" s="1">
        <v>2380</v>
      </c>
      <c r="Z180" s="1" t="s">
        <v>24</v>
      </c>
      <c r="AA180" s="1" t="s">
        <v>111</v>
      </c>
      <c r="AB180" s="1" t="s">
        <v>14</v>
      </c>
      <c r="AD180" s="1" t="s">
        <v>123</v>
      </c>
      <c r="AE180" s="1" t="s">
        <v>46</v>
      </c>
      <c r="AF180" s="1" t="s">
        <v>85</v>
      </c>
      <c r="AG180" s="1" t="s">
        <v>46</v>
      </c>
      <c r="AH180" s="1" t="s">
        <v>17</v>
      </c>
      <c r="AI180" s="1" t="s">
        <v>23</v>
      </c>
      <c r="AJ180" s="1" t="s">
        <v>86</v>
      </c>
      <c r="AK180" s="1" t="s">
        <v>46</v>
      </c>
      <c r="AL180" s="1" t="s">
        <v>17</v>
      </c>
      <c r="AM180" s="1" t="s">
        <v>54</v>
      </c>
      <c r="AN180" s="1">
        <v>1.3959999999999999</v>
      </c>
      <c r="AO180" s="1" t="s">
        <v>14</v>
      </c>
      <c r="AP180" s="1" t="s">
        <v>46</v>
      </c>
      <c r="AQ180" s="1" t="s">
        <v>42</v>
      </c>
      <c r="AR180" s="1">
        <v>867.56</v>
      </c>
      <c r="AS180" s="1" t="s">
        <v>17</v>
      </c>
      <c r="AU180" s="1" t="s">
        <v>86</v>
      </c>
      <c r="AV180" s="1" t="s">
        <v>24</v>
      </c>
      <c r="AX180">
        <f t="shared" si="21"/>
        <v>436868.95600000001</v>
      </c>
      <c r="AY180">
        <f t="shared" si="18"/>
        <v>436.86895600000003</v>
      </c>
      <c r="AZ180" s="1">
        <v>454</v>
      </c>
      <c r="BA180" s="8">
        <f t="shared" si="19"/>
        <v>949.5</v>
      </c>
      <c r="BB180" s="8">
        <f t="shared" si="20"/>
        <v>560.20499999999993</v>
      </c>
    </row>
    <row r="181" spans="1:54" x14ac:dyDescent="0.25">
      <c r="A181" s="1" t="s">
        <v>430</v>
      </c>
      <c r="B181" s="1">
        <v>201600831</v>
      </c>
      <c r="C181" s="1" t="s">
        <v>287</v>
      </c>
      <c r="D181" s="1" t="s">
        <v>292</v>
      </c>
      <c r="E181" s="1">
        <v>4953990</v>
      </c>
      <c r="F181" s="1">
        <v>345.71927808000004</v>
      </c>
      <c r="G181" s="1" t="s">
        <v>21</v>
      </c>
      <c r="H181" s="1" t="s">
        <v>254</v>
      </c>
      <c r="I181" s="2">
        <v>42444.416666666664</v>
      </c>
      <c r="K181" s="1">
        <v>7.5335000000000001</v>
      </c>
      <c r="L181" s="1">
        <v>640</v>
      </c>
      <c r="O181" s="1">
        <v>208</v>
      </c>
      <c r="P181" s="1">
        <v>123</v>
      </c>
      <c r="Q181" s="1">
        <v>15.3</v>
      </c>
      <c r="V181" s="1">
        <v>81200</v>
      </c>
      <c r="W181" s="1">
        <v>19700</v>
      </c>
      <c r="X181" s="1">
        <v>42000</v>
      </c>
      <c r="Y181" s="1">
        <v>2370</v>
      </c>
      <c r="Z181" s="1" t="s">
        <v>24</v>
      </c>
      <c r="AA181" s="1" t="s">
        <v>111</v>
      </c>
      <c r="AB181" s="1" t="s">
        <v>14</v>
      </c>
      <c r="AD181" s="1" t="s">
        <v>123</v>
      </c>
      <c r="AE181" s="1" t="s">
        <v>46</v>
      </c>
      <c r="AF181" s="1" t="s">
        <v>85</v>
      </c>
      <c r="AG181" s="1" t="s">
        <v>46</v>
      </c>
      <c r="AH181" s="1" t="s">
        <v>17</v>
      </c>
      <c r="AI181" s="1" t="s">
        <v>23</v>
      </c>
      <c r="AJ181" s="1" t="s">
        <v>86</v>
      </c>
      <c r="AK181" s="1" t="s">
        <v>46</v>
      </c>
      <c r="AL181" s="1" t="s">
        <v>17</v>
      </c>
      <c r="AM181" s="1" t="s">
        <v>54</v>
      </c>
      <c r="AN181" s="1">
        <v>1.444</v>
      </c>
      <c r="AO181" s="1" t="s">
        <v>14</v>
      </c>
      <c r="AP181" s="1" t="s">
        <v>46</v>
      </c>
      <c r="AQ181" s="1" t="s">
        <v>42</v>
      </c>
      <c r="AR181" s="1">
        <v>907.15</v>
      </c>
      <c r="AS181" s="1" t="s">
        <v>17</v>
      </c>
      <c r="AU181" s="1" t="s">
        <v>86</v>
      </c>
      <c r="AV181" s="1" t="s">
        <v>24</v>
      </c>
      <c r="AX181">
        <f t="shared" si="21"/>
        <v>444508.59400000004</v>
      </c>
      <c r="AY181">
        <f t="shared" si="18"/>
        <v>444.50859400000002</v>
      </c>
      <c r="AZ181" s="1">
        <v>452</v>
      </c>
      <c r="BA181" s="8">
        <f t="shared" si="19"/>
        <v>960</v>
      </c>
      <c r="BB181" s="8">
        <f t="shared" si="20"/>
        <v>566.4</v>
      </c>
    </row>
    <row r="182" spans="1:54" x14ac:dyDescent="0.25">
      <c r="A182" s="1" t="s">
        <v>504</v>
      </c>
      <c r="B182" s="1">
        <v>201601178</v>
      </c>
      <c r="C182" s="1" t="s">
        <v>287</v>
      </c>
      <c r="D182" s="1" t="s">
        <v>295</v>
      </c>
      <c r="E182" s="1">
        <v>4953990</v>
      </c>
      <c r="F182" s="1">
        <v>345.71927808000004</v>
      </c>
      <c r="G182" s="1" t="s">
        <v>21</v>
      </c>
      <c r="H182" s="1" t="s">
        <v>254</v>
      </c>
      <c r="I182" s="2">
        <v>42464.583333333336</v>
      </c>
      <c r="K182" s="1">
        <v>8.16</v>
      </c>
      <c r="L182" s="1">
        <v>642</v>
      </c>
      <c r="O182" s="1">
        <v>217</v>
      </c>
      <c r="P182" s="1">
        <v>120</v>
      </c>
      <c r="Q182" s="1">
        <v>17.600000000000001</v>
      </c>
      <c r="V182" s="1">
        <v>80100</v>
      </c>
      <c r="W182" s="1">
        <v>18000</v>
      </c>
      <c r="X182" s="1">
        <v>47500</v>
      </c>
      <c r="Y182" s="1">
        <v>2490</v>
      </c>
      <c r="Z182" s="1" t="s">
        <v>24</v>
      </c>
      <c r="AA182" s="1" t="s">
        <v>111</v>
      </c>
      <c r="AB182" s="1" t="s">
        <v>14</v>
      </c>
      <c r="AD182" s="1" t="s">
        <v>123</v>
      </c>
      <c r="AE182" s="1" t="s">
        <v>46</v>
      </c>
      <c r="AF182" s="1" t="s">
        <v>85</v>
      </c>
      <c r="AG182" s="1" t="s">
        <v>46</v>
      </c>
      <c r="AH182" s="1" t="s">
        <v>17</v>
      </c>
      <c r="AI182" s="1" t="s">
        <v>23</v>
      </c>
      <c r="AJ182" s="1" t="s">
        <v>86</v>
      </c>
      <c r="AK182" s="1">
        <v>1.0589999999999999</v>
      </c>
      <c r="AL182" s="1" t="s">
        <v>17</v>
      </c>
      <c r="AM182" s="1" t="s">
        <v>54</v>
      </c>
      <c r="AN182" s="1">
        <v>1.5209999999999999</v>
      </c>
      <c r="AO182" s="1" t="s">
        <v>14</v>
      </c>
      <c r="AP182" s="1" t="s">
        <v>46</v>
      </c>
      <c r="AQ182" s="1" t="s">
        <v>42</v>
      </c>
      <c r="AR182" s="1">
        <v>882.64</v>
      </c>
      <c r="AS182" s="1" t="s">
        <v>17</v>
      </c>
      <c r="AU182" s="1" t="s">
        <v>86</v>
      </c>
      <c r="AV182" s="1" t="s">
        <v>24</v>
      </c>
      <c r="AX182">
        <f t="shared" si="21"/>
        <v>456775.22000000003</v>
      </c>
      <c r="AY182">
        <f t="shared" si="18"/>
        <v>456.77522000000005</v>
      </c>
      <c r="AZ182" s="1">
        <v>452</v>
      </c>
      <c r="BA182" s="8">
        <f t="shared" si="19"/>
        <v>963</v>
      </c>
      <c r="BB182" s="8">
        <f t="shared" si="20"/>
        <v>568.16999999999996</v>
      </c>
    </row>
    <row r="183" spans="1:54" x14ac:dyDescent="0.25">
      <c r="A183" s="1" t="s">
        <v>443</v>
      </c>
      <c r="B183" s="1">
        <v>201600513</v>
      </c>
      <c r="C183" s="1" t="s">
        <v>287</v>
      </c>
      <c r="D183" s="1" t="s">
        <v>288</v>
      </c>
      <c r="E183" s="1">
        <v>4953990</v>
      </c>
      <c r="F183" s="1">
        <v>345.71927808000004</v>
      </c>
      <c r="G183" s="1" t="s">
        <v>21</v>
      </c>
      <c r="H183" s="1" t="s">
        <v>254</v>
      </c>
      <c r="I183" s="2">
        <v>42416.677083333336</v>
      </c>
      <c r="K183" s="1">
        <v>7.6029999999999998</v>
      </c>
      <c r="L183" s="1">
        <v>705</v>
      </c>
      <c r="O183" s="1">
        <v>227</v>
      </c>
      <c r="P183" s="1">
        <v>127</v>
      </c>
      <c r="Q183" s="1">
        <v>16.5</v>
      </c>
      <c r="V183" s="1">
        <v>76600</v>
      </c>
      <c r="W183" s="1">
        <v>18300</v>
      </c>
      <c r="X183" s="1">
        <v>72700</v>
      </c>
      <c r="Y183" s="1">
        <v>3460</v>
      </c>
      <c r="Z183" s="1">
        <v>231.21</v>
      </c>
      <c r="AA183" s="1">
        <v>109</v>
      </c>
      <c r="AB183" s="1">
        <v>8.8369999999999997</v>
      </c>
      <c r="AD183" s="1" t="s">
        <v>123</v>
      </c>
      <c r="AE183" s="1" t="s">
        <v>46</v>
      </c>
      <c r="AF183" s="1">
        <v>161.68</v>
      </c>
      <c r="AG183" s="1" t="s">
        <v>46</v>
      </c>
      <c r="AH183" s="1" t="s">
        <v>17</v>
      </c>
      <c r="AI183" s="1" t="s">
        <v>23</v>
      </c>
      <c r="AJ183" s="1" t="s">
        <v>86</v>
      </c>
      <c r="AK183" s="1">
        <v>3.464</v>
      </c>
      <c r="AL183" s="1">
        <v>0.34599999999999997</v>
      </c>
      <c r="AM183" s="1" t="s">
        <v>54</v>
      </c>
      <c r="AN183" s="1">
        <v>1.742</v>
      </c>
      <c r="AO183" s="1" t="s">
        <v>14</v>
      </c>
      <c r="AP183" s="1">
        <v>1.43</v>
      </c>
      <c r="AQ183" s="1" t="s">
        <v>42</v>
      </c>
      <c r="AR183" s="1">
        <v>765.94</v>
      </c>
      <c r="AS183" s="1" t="s">
        <v>17</v>
      </c>
      <c r="AU183" s="1" t="s">
        <v>86</v>
      </c>
      <c r="AV183" s="1">
        <v>18.143000000000001</v>
      </c>
      <c r="AX183">
        <f t="shared" si="21"/>
        <v>493331.79200000002</v>
      </c>
      <c r="AY183">
        <f t="shared" si="18"/>
        <v>493.33179200000001</v>
      </c>
      <c r="AZ183" s="1">
        <v>574</v>
      </c>
      <c r="BA183" s="8">
        <f t="shared" si="19"/>
        <v>1057.5</v>
      </c>
      <c r="BB183" s="8">
        <f t="shared" si="20"/>
        <v>623.92499999999995</v>
      </c>
    </row>
    <row r="184" spans="1:54" x14ac:dyDescent="0.25">
      <c r="A184" s="1" t="s">
        <v>469</v>
      </c>
      <c r="B184" s="1">
        <v>201600732</v>
      </c>
      <c r="C184" s="1" t="s">
        <v>287</v>
      </c>
      <c r="D184" s="1" t="s">
        <v>290</v>
      </c>
      <c r="E184" s="1">
        <v>4953990</v>
      </c>
      <c r="F184" s="1">
        <v>345.71927808000004</v>
      </c>
      <c r="G184" s="1" t="s">
        <v>21</v>
      </c>
      <c r="H184" s="1" t="s">
        <v>254</v>
      </c>
      <c r="I184" s="2">
        <v>42429.729166666664</v>
      </c>
      <c r="K184" s="1">
        <v>7.8970000000000002</v>
      </c>
      <c r="L184" s="1">
        <v>664</v>
      </c>
      <c r="O184" s="1">
        <v>227</v>
      </c>
      <c r="P184" s="1">
        <v>130</v>
      </c>
      <c r="Q184" s="1">
        <v>14.8</v>
      </c>
      <c r="V184" s="1">
        <v>80200</v>
      </c>
      <c r="W184" s="1">
        <v>20300</v>
      </c>
      <c r="X184" s="1">
        <v>46400</v>
      </c>
      <c r="Y184" s="1">
        <v>2790</v>
      </c>
      <c r="Z184" s="1">
        <v>22.440999999999999</v>
      </c>
      <c r="AA184" s="1" t="s">
        <v>111</v>
      </c>
      <c r="AB184" s="1" t="s">
        <v>14</v>
      </c>
      <c r="AD184" s="1" t="s">
        <v>123</v>
      </c>
      <c r="AE184" s="1" t="s">
        <v>46</v>
      </c>
      <c r="AF184" s="1" t="s">
        <v>85</v>
      </c>
      <c r="AG184" s="1" t="s">
        <v>46</v>
      </c>
      <c r="AH184" s="1" t="s">
        <v>17</v>
      </c>
      <c r="AI184" s="1" t="s">
        <v>23</v>
      </c>
      <c r="AJ184" s="1" t="s">
        <v>86</v>
      </c>
      <c r="AK184" s="1">
        <v>1.4359999999999999</v>
      </c>
      <c r="AL184" s="1" t="s">
        <v>17</v>
      </c>
      <c r="AM184" s="1" t="s">
        <v>54</v>
      </c>
      <c r="AN184" s="1">
        <v>1.3919999999999999</v>
      </c>
      <c r="AO184" s="1" t="s">
        <v>14</v>
      </c>
      <c r="AP184" s="1" t="s">
        <v>46</v>
      </c>
      <c r="AQ184" s="1" t="s">
        <v>42</v>
      </c>
      <c r="AR184" s="1">
        <v>850.14</v>
      </c>
      <c r="AS184" s="1" t="s">
        <v>17</v>
      </c>
      <c r="AU184" s="1" t="s">
        <v>86</v>
      </c>
      <c r="AV184" s="1" t="s">
        <v>24</v>
      </c>
      <c r="AX184">
        <f t="shared" si="21"/>
        <v>471665.40899999999</v>
      </c>
      <c r="AY184">
        <f t="shared" si="18"/>
        <v>471.66540900000001</v>
      </c>
      <c r="AZ184" s="1">
        <v>488</v>
      </c>
      <c r="BA184" s="8">
        <f t="shared" si="19"/>
        <v>996</v>
      </c>
      <c r="BB184" s="8">
        <f t="shared" si="20"/>
        <v>587.64</v>
      </c>
    </row>
    <row r="185" spans="1:54" x14ac:dyDescent="0.25">
      <c r="A185" s="1" t="s">
        <v>453</v>
      </c>
      <c r="B185" s="1">
        <v>201600688</v>
      </c>
      <c r="C185" s="1" t="s">
        <v>287</v>
      </c>
      <c r="D185" s="1" t="s">
        <v>289</v>
      </c>
      <c r="E185" s="1">
        <v>4953990</v>
      </c>
      <c r="F185" s="1">
        <v>345.71927808000004</v>
      </c>
      <c r="G185" s="1" t="s">
        <v>21</v>
      </c>
      <c r="H185" s="1" t="s">
        <v>254</v>
      </c>
      <c r="I185" s="2">
        <v>42423.75</v>
      </c>
      <c r="K185" s="1">
        <v>7.6619999999999999</v>
      </c>
      <c r="L185" s="1">
        <v>704</v>
      </c>
      <c r="O185" s="1">
        <v>239</v>
      </c>
      <c r="P185" s="1">
        <v>133</v>
      </c>
      <c r="Q185" s="1">
        <v>14.8</v>
      </c>
      <c r="V185" s="1">
        <v>81440</v>
      </c>
      <c r="W185" s="1">
        <v>21280</v>
      </c>
      <c r="X185" s="1">
        <v>52530</v>
      </c>
      <c r="Y185" s="1">
        <v>3544</v>
      </c>
      <c r="Z185" s="1">
        <v>18.542999999999999</v>
      </c>
      <c r="AA185" s="1" t="s">
        <v>111</v>
      </c>
      <c r="AB185" s="1" t="s">
        <v>14</v>
      </c>
      <c r="AD185" s="1">
        <v>3.4580000000000002</v>
      </c>
      <c r="AE185" s="1" t="s">
        <v>46</v>
      </c>
      <c r="AF185" s="1" t="s">
        <v>85</v>
      </c>
      <c r="AG185" s="1" t="s">
        <v>46</v>
      </c>
      <c r="AH185" s="1" t="s">
        <v>17</v>
      </c>
      <c r="AI185" s="1" t="s">
        <v>23</v>
      </c>
      <c r="AJ185" s="1" t="s">
        <v>86</v>
      </c>
      <c r="AK185" s="1">
        <v>1.7490000000000001</v>
      </c>
      <c r="AL185" s="1">
        <v>0.16300000000000001</v>
      </c>
      <c r="AM185" s="1" t="s">
        <v>54</v>
      </c>
      <c r="AN185" s="1">
        <v>1.8440000000000001</v>
      </c>
      <c r="AO185" s="1" t="s">
        <v>14</v>
      </c>
      <c r="AP185" s="1">
        <v>1.6220000000000001</v>
      </c>
      <c r="AQ185" s="1" t="s">
        <v>42</v>
      </c>
      <c r="AR185" s="1">
        <v>956.71</v>
      </c>
      <c r="AS185" s="1" t="s">
        <v>17</v>
      </c>
      <c r="AU185" s="1" t="s">
        <v>86</v>
      </c>
      <c r="AV185" s="1" t="s">
        <v>24</v>
      </c>
      <c r="AX185">
        <f t="shared" si="21"/>
        <v>494708.08900000004</v>
      </c>
      <c r="AY185">
        <f t="shared" si="18"/>
        <v>494.70808900000003</v>
      </c>
      <c r="AZ185" s="1">
        <v>508</v>
      </c>
      <c r="BA185" s="8">
        <f t="shared" si="19"/>
        <v>1056</v>
      </c>
      <c r="BB185" s="8">
        <f t="shared" si="20"/>
        <v>623.04</v>
      </c>
    </row>
    <row r="186" spans="1:54" x14ac:dyDescent="0.25">
      <c r="A186" s="1" t="s">
        <v>627</v>
      </c>
      <c r="B186" s="1" t="s">
        <v>309</v>
      </c>
      <c r="C186" s="1" t="s">
        <v>255</v>
      </c>
      <c r="D186" s="1">
        <v>0</v>
      </c>
      <c r="E186" s="1" t="s">
        <v>310</v>
      </c>
      <c r="F186" s="1">
        <v>345.79974528000002</v>
      </c>
      <c r="G186" s="1" t="s">
        <v>21</v>
      </c>
      <c r="H186" s="1" t="s">
        <v>254</v>
      </c>
      <c r="I186" s="2">
        <v>42228.513888888891</v>
      </c>
      <c r="O186" s="1">
        <v>120</v>
      </c>
      <c r="P186" s="1">
        <v>100</v>
      </c>
      <c r="Q186" s="1">
        <v>8.9</v>
      </c>
      <c r="T186" s="1">
        <v>0.33</v>
      </c>
      <c r="BA186" s="8"/>
      <c r="BB186" s="8"/>
    </row>
    <row r="187" spans="1:54" x14ac:dyDescent="0.25">
      <c r="A187" s="1" t="s">
        <v>509</v>
      </c>
      <c r="B187" s="1">
        <v>201601870</v>
      </c>
      <c r="C187" s="1" t="s">
        <v>287</v>
      </c>
      <c r="D187" s="1" t="s">
        <v>302</v>
      </c>
      <c r="E187" s="1">
        <v>4953560</v>
      </c>
      <c r="F187" s="1">
        <v>348.22985471999999</v>
      </c>
      <c r="G187" s="1" t="s">
        <v>29</v>
      </c>
      <c r="H187" s="1" t="s">
        <v>254</v>
      </c>
      <c r="I187" s="2">
        <v>42511.572916666664</v>
      </c>
      <c r="K187" s="1">
        <v>8.2439999999999998</v>
      </c>
      <c r="L187" s="1">
        <v>1226</v>
      </c>
      <c r="O187" s="1">
        <v>241</v>
      </c>
      <c r="P187" s="1">
        <v>212</v>
      </c>
      <c r="Q187" s="1">
        <v>147</v>
      </c>
      <c r="V187" s="1">
        <v>59700</v>
      </c>
      <c r="W187" s="1">
        <v>17700</v>
      </c>
      <c r="X187" s="1">
        <v>203000</v>
      </c>
      <c r="Y187" s="1">
        <v>7190</v>
      </c>
      <c r="Z187" s="1">
        <v>68.792000000000002</v>
      </c>
      <c r="AA187" s="1">
        <v>39.4</v>
      </c>
      <c r="AB187" s="1">
        <v>7.0119999999999996</v>
      </c>
      <c r="AD187" s="1" t="s">
        <v>123</v>
      </c>
      <c r="AE187" s="1">
        <v>3.855</v>
      </c>
      <c r="AF187" s="1">
        <v>183.79</v>
      </c>
      <c r="AG187" s="1" t="s">
        <v>46</v>
      </c>
      <c r="AH187" s="1" t="s">
        <v>17</v>
      </c>
      <c r="AI187" s="1" t="s">
        <v>23</v>
      </c>
      <c r="AJ187" s="1" t="s">
        <v>86</v>
      </c>
      <c r="AK187" s="1">
        <v>2.97</v>
      </c>
      <c r="AL187" s="1" t="s">
        <v>17</v>
      </c>
      <c r="AM187" s="1" t="s">
        <v>54</v>
      </c>
      <c r="AN187" s="1">
        <v>6.1529999999999996</v>
      </c>
      <c r="AO187" s="1" t="s">
        <v>14</v>
      </c>
      <c r="AP187" s="1">
        <v>1.0309999999999999</v>
      </c>
      <c r="AQ187" s="1" t="s">
        <v>42</v>
      </c>
      <c r="AR187" s="1">
        <v>2101.8000000000002</v>
      </c>
      <c r="AS187" s="1" t="s">
        <v>17</v>
      </c>
      <c r="AU187" s="1" t="s">
        <v>86</v>
      </c>
      <c r="AV187" s="1" t="s">
        <v>24</v>
      </c>
      <c r="AX187">
        <f t="shared" ref="AX187:AX214" si="22">SUM(V187:AV187)+((O187+Q187+R187+S187+T187+(P187*61/100))*1000)</f>
        <v>807324.80299999984</v>
      </c>
      <c r="AY187">
        <f t="shared" si="18"/>
        <v>807.32480299999986</v>
      </c>
      <c r="AZ187" s="1">
        <v>790</v>
      </c>
      <c r="BA187" s="8">
        <f t="shared" si="19"/>
        <v>1839</v>
      </c>
      <c r="BB187" s="8">
        <f t="shared" ref="BB187:BB214" si="23">BA187*BB$4</f>
        <v>1085.01</v>
      </c>
    </row>
    <row r="188" spans="1:54" x14ac:dyDescent="0.25">
      <c r="A188" s="1" t="s">
        <v>511</v>
      </c>
      <c r="B188" s="1">
        <v>201602109</v>
      </c>
      <c r="C188" s="1" t="s">
        <v>287</v>
      </c>
      <c r="D188" s="1" t="s">
        <v>303</v>
      </c>
      <c r="E188" s="1">
        <v>4953560</v>
      </c>
      <c r="F188" s="1">
        <v>348.22985471999999</v>
      </c>
      <c r="G188" s="1" t="s">
        <v>29</v>
      </c>
      <c r="H188" s="1" t="s">
        <v>254</v>
      </c>
      <c r="I188" s="2">
        <v>42521.614583333336</v>
      </c>
      <c r="K188" s="1">
        <v>8.3790000000000013</v>
      </c>
      <c r="L188" s="1">
        <v>2330</v>
      </c>
      <c r="O188" s="1">
        <v>441</v>
      </c>
      <c r="P188" s="1">
        <v>261</v>
      </c>
      <c r="Q188" s="1">
        <v>344</v>
      </c>
      <c r="V188" s="1">
        <v>77400</v>
      </c>
      <c r="W188" s="1">
        <v>39900</v>
      </c>
      <c r="X188" s="1">
        <v>419000</v>
      </c>
      <c r="Y188" s="1">
        <v>11300</v>
      </c>
      <c r="Z188" s="1" t="s">
        <v>24</v>
      </c>
      <c r="AA188" s="1" t="s">
        <v>111</v>
      </c>
      <c r="AB188" s="1" t="s">
        <v>14</v>
      </c>
      <c r="AD188" s="1" t="s">
        <v>123</v>
      </c>
      <c r="AE188" s="1">
        <v>3.5310000000000001</v>
      </c>
      <c r="AF188" s="1">
        <v>216.68</v>
      </c>
      <c r="AG188" s="1" t="s">
        <v>46</v>
      </c>
      <c r="AH188" s="1" t="s">
        <v>17</v>
      </c>
      <c r="AI188" s="1" t="s">
        <v>23</v>
      </c>
      <c r="AJ188" s="1" t="s">
        <v>86</v>
      </c>
      <c r="AK188" s="1">
        <v>4.0250000000000004</v>
      </c>
      <c r="AL188" s="1" t="s">
        <v>17</v>
      </c>
      <c r="AM188" s="1" t="s">
        <v>54</v>
      </c>
      <c r="AN188" s="1">
        <v>10.694000000000001</v>
      </c>
      <c r="AO188" s="1" t="s">
        <v>14</v>
      </c>
      <c r="AP188" s="1">
        <v>3.31</v>
      </c>
      <c r="AQ188" s="1" t="s">
        <v>42</v>
      </c>
      <c r="AR188" s="1">
        <v>3546.9</v>
      </c>
      <c r="AS188" s="1" t="s">
        <v>17</v>
      </c>
      <c r="AU188" s="1" t="s">
        <v>86</v>
      </c>
      <c r="AV188" s="1" t="s">
        <v>24</v>
      </c>
      <c r="AX188">
        <f t="shared" si="22"/>
        <v>1495595.1400000001</v>
      </c>
      <c r="AY188">
        <f t="shared" si="18"/>
        <v>1495.5951400000001</v>
      </c>
      <c r="AZ188" s="1">
        <v>1528</v>
      </c>
      <c r="BA188" s="8">
        <f t="shared" si="19"/>
        <v>3495</v>
      </c>
      <c r="BB188" s="8">
        <f t="shared" si="23"/>
        <v>2062.0499999999997</v>
      </c>
    </row>
    <row r="189" spans="1:54" x14ac:dyDescent="0.25">
      <c r="A189" s="1" t="s">
        <v>506</v>
      </c>
      <c r="B189" s="1">
        <v>201600800</v>
      </c>
      <c r="C189" s="1" t="s">
        <v>287</v>
      </c>
      <c r="D189" s="1" t="s">
        <v>291</v>
      </c>
      <c r="E189" s="1">
        <v>4953560</v>
      </c>
      <c r="F189" s="1">
        <v>348.22985471999999</v>
      </c>
      <c r="G189" s="1" t="s">
        <v>29</v>
      </c>
      <c r="H189" s="1" t="s">
        <v>254</v>
      </c>
      <c r="I189" s="2">
        <v>42438.402777777781</v>
      </c>
      <c r="K189" s="1">
        <v>8.1754999999999995</v>
      </c>
      <c r="L189" s="1">
        <v>2570</v>
      </c>
      <c r="O189" s="1">
        <v>789</v>
      </c>
      <c r="P189" s="1">
        <v>284</v>
      </c>
      <c r="Q189" s="1">
        <v>254</v>
      </c>
      <c r="V189" s="1">
        <v>134000</v>
      </c>
      <c r="W189" s="1">
        <v>84700</v>
      </c>
      <c r="X189" s="1">
        <v>370000</v>
      </c>
      <c r="Y189" s="1">
        <v>7470</v>
      </c>
      <c r="Z189" s="1">
        <v>12.154999999999999</v>
      </c>
      <c r="AA189" s="1" t="s">
        <v>111</v>
      </c>
      <c r="AB189" s="1">
        <v>9.9329999999999998</v>
      </c>
      <c r="AD189" s="1" t="s">
        <v>123</v>
      </c>
      <c r="AE189" s="1">
        <v>2.5030000000000001</v>
      </c>
      <c r="AF189" s="1">
        <v>125.73</v>
      </c>
      <c r="AG189" s="1" t="s">
        <v>46</v>
      </c>
      <c r="AH189" s="1" t="s">
        <v>17</v>
      </c>
      <c r="AI189" s="1" t="s">
        <v>23</v>
      </c>
      <c r="AJ189" s="1" t="s">
        <v>86</v>
      </c>
      <c r="AK189" s="1">
        <v>2.774</v>
      </c>
      <c r="AL189" s="1" t="s">
        <v>17</v>
      </c>
      <c r="AM189" s="1" t="s">
        <v>54</v>
      </c>
      <c r="AN189" s="1">
        <v>5.4470000000000001</v>
      </c>
      <c r="AO189" s="1" t="s">
        <v>14</v>
      </c>
      <c r="AP189" s="1">
        <v>3.464</v>
      </c>
      <c r="AQ189" s="1" t="s">
        <v>42</v>
      </c>
      <c r="AR189" s="1">
        <v>4355.3999999999996</v>
      </c>
      <c r="AS189" s="1" t="s">
        <v>17</v>
      </c>
      <c r="AU189" s="1" t="s">
        <v>86</v>
      </c>
      <c r="AV189" s="1" t="s">
        <v>24</v>
      </c>
      <c r="AX189">
        <f t="shared" si="22"/>
        <v>1816927.406</v>
      </c>
      <c r="AY189">
        <f t="shared" si="18"/>
        <v>1816.927406</v>
      </c>
      <c r="AZ189" s="1">
        <v>1940</v>
      </c>
      <c r="BA189" s="8">
        <f t="shared" si="19"/>
        <v>3855</v>
      </c>
      <c r="BB189" s="8">
        <f t="shared" si="23"/>
        <v>2274.4499999999998</v>
      </c>
    </row>
    <row r="190" spans="1:54" x14ac:dyDescent="0.25">
      <c r="A190" s="1" t="s">
        <v>510</v>
      </c>
      <c r="B190" s="1">
        <v>201600689</v>
      </c>
      <c r="C190" s="1" t="s">
        <v>287</v>
      </c>
      <c r="D190" s="1" t="s">
        <v>289</v>
      </c>
      <c r="E190" s="1">
        <v>4953560</v>
      </c>
      <c r="F190" s="1">
        <v>348.22985471999999</v>
      </c>
      <c r="G190" s="1" t="s">
        <v>29</v>
      </c>
      <c r="H190" s="1" t="s">
        <v>254</v>
      </c>
      <c r="I190" s="2">
        <v>42423.770833333336</v>
      </c>
      <c r="K190" s="1">
        <v>8.2889999999999997</v>
      </c>
      <c r="L190" s="1">
        <v>2020</v>
      </c>
      <c r="O190" s="1">
        <v>814</v>
      </c>
      <c r="P190" s="1">
        <v>271</v>
      </c>
      <c r="Q190" s="1">
        <v>126</v>
      </c>
      <c r="V190" s="1">
        <v>157000</v>
      </c>
      <c r="W190" s="1">
        <v>98900</v>
      </c>
      <c r="X190" s="1">
        <v>217000</v>
      </c>
      <c r="Y190" s="1">
        <v>6290</v>
      </c>
      <c r="Z190" s="1" t="s">
        <v>24</v>
      </c>
      <c r="AA190" s="1" t="s">
        <v>111</v>
      </c>
      <c r="AB190" s="1" t="s">
        <v>14</v>
      </c>
      <c r="AD190" s="1" t="s">
        <v>123</v>
      </c>
      <c r="AE190" s="1">
        <v>2.9020000000000001</v>
      </c>
      <c r="AF190" s="1">
        <v>106.28</v>
      </c>
      <c r="AG190" s="1" t="s">
        <v>46</v>
      </c>
      <c r="AH190" s="1" t="s">
        <v>17</v>
      </c>
      <c r="AI190" s="1" t="s">
        <v>23</v>
      </c>
      <c r="AJ190" s="1" t="s">
        <v>86</v>
      </c>
      <c r="AK190" s="1">
        <v>2.8839999999999999</v>
      </c>
      <c r="AL190" s="1" t="s">
        <v>17</v>
      </c>
      <c r="AM190" s="1" t="s">
        <v>54</v>
      </c>
      <c r="AN190" s="1">
        <v>3.5710000000000002</v>
      </c>
      <c r="AO190" s="1" t="s">
        <v>14</v>
      </c>
      <c r="AP190" s="1">
        <v>3.6019999999999999</v>
      </c>
      <c r="AQ190" s="1" t="s">
        <v>42</v>
      </c>
      <c r="AR190" s="1">
        <v>4272.8</v>
      </c>
      <c r="AS190" s="1" t="s">
        <v>17</v>
      </c>
      <c r="AU190" s="1" t="s">
        <v>86</v>
      </c>
      <c r="AV190" s="1" t="s">
        <v>24</v>
      </c>
      <c r="AX190">
        <f t="shared" si="22"/>
        <v>1588892.0390000001</v>
      </c>
      <c r="AY190">
        <f t="shared" si="18"/>
        <v>1588.8920390000001</v>
      </c>
      <c r="AZ190" s="1">
        <v>1648</v>
      </c>
      <c r="BA190" s="8">
        <f t="shared" si="19"/>
        <v>3030</v>
      </c>
      <c r="BB190" s="8">
        <f t="shared" si="23"/>
        <v>1787.6999999999998</v>
      </c>
    </row>
    <row r="191" spans="1:54" x14ac:dyDescent="0.25">
      <c r="A191" s="1" t="s">
        <v>507</v>
      </c>
      <c r="B191" s="1">
        <v>201600829</v>
      </c>
      <c r="C191" s="1" t="s">
        <v>287</v>
      </c>
      <c r="D191" s="1" t="s">
        <v>292</v>
      </c>
      <c r="E191" s="1">
        <v>4953560</v>
      </c>
      <c r="F191" s="1">
        <v>348.22985471999999</v>
      </c>
      <c r="G191" s="1" t="s">
        <v>29</v>
      </c>
      <c r="H191" s="1" t="s">
        <v>254</v>
      </c>
      <c r="I191" s="2">
        <v>42444.430555555555</v>
      </c>
      <c r="K191" s="1">
        <v>8.1914999999999996</v>
      </c>
      <c r="L191" s="1">
        <v>3040</v>
      </c>
      <c r="O191" s="1">
        <v>822</v>
      </c>
      <c r="P191" s="1">
        <v>300</v>
      </c>
      <c r="Q191" s="1">
        <v>412</v>
      </c>
      <c r="V191" s="1">
        <v>139000</v>
      </c>
      <c r="W191" s="1">
        <v>78500</v>
      </c>
      <c r="X191" s="1">
        <v>512700.00000000006</v>
      </c>
      <c r="Y191" s="1">
        <v>8450</v>
      </c>
      <c r="Z191" s="1" t="s">
        <v>24</v>
      </c>
      <c r="AA191" s="1" t="s">
        <v>111</v>
      </c>
      <c r="AB191" s="1">
        <v>58.616</v>
      </c>
      <c r="AD191" s="1" t="s">
        <v>123</v>
      </c>
      <c r="AE191" s="1">
        <v>2.3839999999999999</v>
      </c>
      <c r="AF191" s="1">
        <v>127.45</v>
      </c>
      <c r="AG191" s="1" t="s">
        <v>46</v>
      </c>
      <c r="AH191" s="1" t="s">
        <v>17</v>
      </c>
      <c r="AI191" s="1" t="s">
        <v>23</v>
      </c>
      <c r="AJ191" s="1" t="s">
        <v>86</v>
      </c>
      <c r="AK191" s="1">
        <v>1.9450000000000001</v>
      </c>
      <c r="AL191" s="1" t="s">
        <v>17</v>
      </c>
      <c r="AM191" s="1" t="s">
        <v>54</v>
      </c>
      <c r="AN191" s="1">
        <v>5.8730000000000002</v>
      </c>
      <c r="AO191" s="1" t="s">
        <v>14</v>
      </c>
      <c r="AP191" s="1" t="s">
        <v>46</v>
      </c>
      <c r="AQ191" s="1" t="s">
        <v>42</v>
      </c>
      <c r="AR191" s="1">
        <v>5642.6</v>
      </c>
      <c r="AS191" s="1" t="s">
        <v>17</v>
      </c>
      <c r="AU191" s="1" t="s">
        <v>86</v>
      </c>
      <c r="AV191" s="1" t="s">
        <v>24</v>
      </c>
      <c r="AX191">
        <f t="shared" si="22"/>
        <v>2161488.8679999998</v>
      </c>
      <c r="AY191">
        <f t="shared" si="18"/>
        <v>2161.4888679999999</v>
      </c>
      <c r="AZ191" s="1">
        <v>2232</v>
      </c>
      <c r="BA191" s="8">
        <f t="shared" si="19"/>
        <v>4560</v>
      </c>
      <c r="BB191" s="8">
        <f t="shared" si="23"/>
        <v>2690.3999999999996</v>
      </c>
    </row>
    <row r="192" spans="1:54" x14ac:dyDescent="0.25">
      <c r="A192" s="1" t="s">
        <v>508</v>
      </c>
      <c r="B192" s="1">
        <v>201600730</v>
      </c>
      <c r="C192" s="1" t="s">
        <v>287</v>
      </c>
      <c r="D192" s="1" t="s">
        <v>290</v>
      </c>
      <c r="E192" s="1">
        <v>4953560</v>
      </c>
      <c r="F192" s="1">
        <v>348.22985471999999</v>
      </c>
      <c r="G192" s="1" t="s">
        <v>29</v>
      </c>
      <c r="H192" s="1" t="s">
        <v>254</v>
      </c>
      <c r="I192" s="2">
        <v>42429.736111111109</v>
      </c>
      <c r="K192" s="1">
        <v>8.1980000000000004</v>
      </c>
      <c r="L192" s="1">
        <v>2690</v>
      </c>
      <c r="O192" s="1">
        <v>960</v>
      </c>
      <c r="P192" s="1">
        <v>285</v>
      </c>
      <c r="Q192" s="1">
        <v>248</v>
      </c>
      <c r="V192" s="1">
        <v>164000</v>
      </c>
      <c r="W192" s="1">
        <v>116000</v>
      </c>
      <c r="X192" s="1">
        <v>366000</v>
      </c>
      <c r="Y192" s="1">
        <v>8740</v>
      </c>
      <c r="Z192" s="1" t="s">
        <v>24</v>
      </c>
      <c r="AA192" s="1" t="s">
        <v>111</v>
      </c>
      <c r="AB192" s="1">
        <v>6.3289999999999997</v>
      </c>
      <c r="AD192" s="1" t="s">
        <v>123</v>
      </c>
      <c r="AE192" s="1">
        <v>3.0819999999999999</v>
      </c>
      <c r="AF192" s="1">
        <v>242.06</v>
      </c>
      <c r="AG192" s="1" t="s">
        <v>46</v>
      </c>
      <c r="AH192" s="1" t="s">
        <v>17</v>
      </c>
      <c r="AI192" s="1" t="s">
        <v>23</v>
      </c>
      <c r="AJ192" s="1" t="s">
        <v>86</v>
      </c>
      <c r="AK192" s="1">
        <v>3.89</v>
      </c>
      <c r="AL192" s="1" t="s">
        <v>17</v>
      </c>
      <c r="AM192" s="1" t="s">
        <v>54</v>
      </c>
      <c r="AN192" s="1">
        <v>4.7560000000000002</v>
      </c>
      <c r="AO192" s="1" t="s">
        <v>14</v>
      </c>
      <c r="AP192" s="1">
        <v>4.0789999999999997</v>
      </c>
      <c r="AQ192" s="1" t="s">
        <v>42</v>
      </c>
      <c r="AR192" s="1">
        <v>4773.8999999999996</v>
      </c>
      <c r="AS192" s="1" t="s">
        <v>17</v>
      </c>
      <c r="AU192" s="1" t="s">
        <v>86</v>
      </c>
      <c r="AV192" s="1" t="s">
        <v>24</v>
      </c>
      <c r="AX192">
        <f t="shared" si="22"/>
        <v>2041628.0960000004</v>
      </c>
      <c r="AY192">
        <f t="shared" si="18"/>
        <v>2041.6280960000004</v>
      </c>
      <c r="AZ192" s="1">
        <v>2146</v>
      </c>
      <c r="BA192" s="8">
        <f t="shared" si="19"/>
        <v>4035</v>
      </c>
      <c r="BB192" s="8">
        <f t="shared" si="23"/>
        <v>2380.65</v>
      </c>
    </row>
    <row r="193" spans="1:54" x14ac:dyDescent="0.25">
      <c r="A193" s="1" t="s">
        <v>409</v>
      </c>
      <c r="B193" s="1">
        <v>201602158</v>
      </c>
      <c r="C193" s="1" t="s">
        <v>287</v>
      </c>
      <c r="D193" s="1" t="s">
        <v>304</v>
      </c>
      <c r="E193" s="1">
        <v>4953250</v>
      </c>
      <c r="F193" s="1">
        <v>377.05320576000003</v>
      </c>
      <c r="G193" s="1" t="s">
        <v>21</v>
      </c>
      <c r="H193" s="1" t="s">
        <v>254</v>
      </c>
      <c r="I193" s="2">
        <v>42526.350694444445</v>
      </c>
      <c r="K193" s="1">
        <v>7.2844999999999995</v>
      </c>
      <c r="L193" s="1">
        <v>258</v>
      </c>
      <c r="O193" s="1">
        <v>45</v>
      </c>
      <c r="P193" s="1">
        <v>72</v>
      </c>
      <c r="Q193" s="1">
        <v>3.74</v>
      </c>
      <c r="V193" s="1">
        <v>30900</v>
      </c>
      <c r="W193" s="1">
        <v>5240</v>
      </c>
      <c r="X193" s="1">
        <v>12200</v>
      </c>
      <c r="Y193" s="1">
        <v>1680</v>
      </c>
      <c r="Z193" s="1">
        <v>62.87</v>
      </c>
      <c r="AA193" s="1">
        <v>60.1</v>
      </c>
      <c r="AB193" s="1" t="s">
        <v>14</v>
      </c>
      <c r="AD193" s="1" t="s">
        <v>123</v>
      </c>
      <c r="AE193" s="1" t="s">
        <v>46</v>
      </c>
      <c r="AF193" s="1" t="s">
        <v>85</v>
      </c>
      <c r="AG193" s="1" t="s">
        <v>46</v>
      </c>
      <c r="AH193" s="1" t="s">
        <v>17</v>
      </c>
      <c r="AI193" s="1" t="s">
        <v>23</v>
      </c>
      <c r="AJ193" s="1" t="s">
        <v>86</v>
      </c>
      <c r="AK193" s="1">
        <v>1.3240000000000001</v>
      </c>
      <c r="AL193" s="1">
        <v>0.38800000000000001</v>
      </c>
      <c r="AM193" s="1" t="s">
        <v>54</v>
      </c>
      <c r="AN193" s="1" t="s">
        <v>46</v>
      </c>
      <c r="AO193" s="1" t="s">
        <v>14</v>
      </c>
      <c r="AP193" s="1" t="s">
        <v>46</v>
      </c>
      <c r="AQ193" s="1" t="s">
        <v>42</v>
      </c>
      <c r="AR193" s="1">
        <v>300.74</v>
      </c>
      <c r="AS193" s="1" t="s">
        <v>17</v>
      </c>
      <c r="AU193" s="1" t="s">
        <v>86</v>
      </c>
      <c r="AV193" s="1" t="s">
        <v>24</v>
      </c>
      <c r="AX193">
        <f t="shared" si="22"/>
        <v>143105.42199999999</v>
      </c>
      <c r="AY193">
        <f t="shared" si="18"/>
        <v>143.105422</v>
      </c>
      <c r="AZ193" s="1">
        <v>166</v>
      </c>
      <c r="BA193" s="8">
        <f t="shared" si="19"/>
        <v>387</v>
      </c>
      <c r="BB193" s="8">
        <f t="shared" si="23"/>
        <v>228.32999999999998</v>
      </c>
    </row>
    <row r="194" spans="1:54" x14ac:dyDescent="0.25">
      <c r="A194" s="1" t="s">
        <v>416</v>
      </c>
      <c r="B194" s="1">
        <v>201602559</v>
      </c>
      <c r="C194" s="1" t="s">
        <v>287</v>
      </c>
      <c r="D194" s="1" t="s">
        <v>308</v>
      </c>
      <c r="E194" s="1">
        <v>4953250</v>
      </c>
      <c r="F194" s="1">
        <v>377.05320576000003</v>
      </c>
      <c r="G194" s="1" t="s">
        <v>21</v>
      </c>
      <c r="H194" s="1" t="s">
        <v>254</v>
      </c>
      <c r="I194" s="2">
        <v>42546.541666666664</v>
      </c>
      <c r="K194" s="1">
        <v>7.3605</v>
      </c>
      <c r="L194" s="1">
        <v>264</v>
      </c>
      <c r="O194" s="1">
        <v>48.1</v>
      </c>
      <c r="P194" s="1">
        <v>75</v>
      </c>
      <c r="Q194" s="1">
        <v>4.24</v>
      </c>
      <c r="V194" s="1">
        <v>33400</v>
      </c>
      <c r="W194" s="1">
        <v>5450</v>
      </c>
      <c r="X194" s="1">
        <v>13300</v>
      </c>
      <c r="Y194" s="1">
        <v>1620</v>
      </c>
      <c r="Z194" s="1">
        <v>15.016999999999999</v>
      </c>
      <c r="AA194" s="1" t="s">
        <v>111</v>
      </c>
      <c r="AB194" s="1" t="s">
        <v>14</v>
      </c>
      <c r="AD194" s="1" t="s">
        <v>123</v>
      </c>
      <c r="AE194" s="1" t="s">
        <v>46</v>
      </c>
      <c r="AF194" s="1" t="s">
        <v>85</v>
      </c>
      <c r="AG194" s="1" t="s">
        <v>46</v>
      </c>
      <c r="AH194" s="1" t="s">
        <v>17</v>
      </c>
      <c r="AI194" s="1" t="s">
        <v>23</v>
      </c>
      <c r="AJ194" s="1" t="s">
        <v>86</v>
      </c>
      <c r="AK194" s="1" t="s">
        <v>46</v>
      </c>
      <c r="AL194" s="1" t="s">
        <v>17</v>
      </c>
      <c r="AM194" s="1" t="s">
        <v>54</v>
      </c>
      <c r="AN194" s="1" t="s">
        <v>46</v>
      </c>
      <c r="AO194" s="1" t="s">
        <v>14</v>
      </c>
      <c r="AP194" s="1" t="s">
        <v>46</v>
      </c>
      <c r="AQ194" s="1" t="s">
        <v>42</v>
      </c>
      <c r="AR194" s="1">
        <v>303.38</v>
      </c>
      <c r="AS194" s="1" t="s">
        <v>17</v>
      </c>
      <c r="AU194" s="1" t="s">
        <v>86</v>
      </c>
      <c r="AV194" s="1" t="s">
        <v>24</v>
      </c>
      <c r="AX194">
        <f t="shared" si="22"/>
        <v>152178.397</v>
      </c>
      <c r="AY194">
        <f t="shared" si="18"/>
        <v>152.17839699999999</v>
      </c>
      <c r="AZ194" s="1">
        <v>170</v>
      </c>
      <c r="BA194" s="8">
        <f t="shared" si="19"/>
        <v>396</v>
      </c>
      <c r="BB194" s="8">
        <f t="shared" si="23"/>
        <v>233.64</v>
      </c>
    </row>
    <row r="195" spans="1:54" x14ac:dyDescent="0.25">
      <c r="A195" s="1" t="s">
        <v>405</v>
      </c>
      <c r="B195" s="1">
        <v>201602393</v>
      </c>
      <c r="C195" s="1" t="s">
        <v>287</v>
      </c>
      <c r="D195" s="1" t="s">
        <v>306</v>
      </c>
      <c r="E195" s="1">
        <v>4953250</v>
      </c>
      <c r="F195" s="1">
        <v>377.05320576000003</v>
      </c>
      <c r="G195" s="1" t="s">
        <v>21</v>
      </c>
      <c r="H195" s="1" t="s">
        <v>254</v>
      </c>
      <c r="I195" s="2">
        <v>42534.4375</v>
      </c>
      <c r="K195" s="1">
        <v>7.2095000000000002</v>
      </c>
      <c r="L195" s="1">
        <v>278</v>
      </c>
      <c r="O195" s="1">
        <v>48.8</v>
      </c>
      <c r="P195" s="1">
        <v>72</v>
      </c>
      <c r="Q195" s="1">
        <v>4.1500000000000004</v>
      </c>
      <c r="V195" s="1">
        <v>33300</v>
      </c>
      <c r="W195" s="1">
        <v>5330</v>
      </c>
      <c r="X195" s="1">
        <v>13000</v>
      </c>
      <c r="Y195" s="1">
        <v>1800</v>
      </c>
      <c r="Z195" s="1">
        <v>68.430000000000007</v>
      </c>
      <c r="AA195" s="1">
        <v>84.1</v>
      </c>
      <c r="AB195" s="1">
        <v>6.798</v>
      </c>
      <c r="AD195" s="1" t="s">
        <v>123</v>
      </c>
      <c r="AE195" s="1" t="s">
        <v>46</v>
      </c>
      <c r="AF195" s="1" t="s">
        <v>85</v>
      </c>
      <c r="AG195" s="1" t="s">
        <v>46</v>
      </c>
      <c r="AH195" s="1" t="s">
        <v>17</v>
      </c>
      <c r="AI195" s="1" t="s">
        <v>23</v>
      </c>
      <c r="AJ195" s="1" t="s">
        <v>86</v>
      </c>
      <c r="AK195" s="1">
        <v>1.1499999999999999</v>
      </c>
      <c r="AL195" s="1">
        <v>0.58199999999999996</v>
      </c>
      <c r="AM195" s="1" t="s">
        <v>54</v>
      </c>
      <c r="AN195" s="1">
        <v>1.026</v>
      </c>
      <c r="AO195" s="1" t="s">
        <v>14</v>
      </c>
      <c r="AP195" s="1" t="s">
        <v>46</v>
      </c>
      <c r="AQ195" s="1" t="s">
        <v>42</v>
      </c>
      <c r="AR195" s="1">
        <v>305.52999999999997</v>
      </c>
      <c r="AS195" s="1">
        <v>0.157</v>
      </c>
      <c r="AU195" s="1" t="s">
        <v>86</v>
      </c>
      <c r="AV195" s="1" t="s">
        <v>24</v>
      </c>
      <c r="AX195">
        <f t="shared" si="22"/>
        <v>150767.77299999999</v>
      </c>
      <c r="AY195">
        <f t="shared" si="18"/>
        <v>150.76777299999998</v>
      </c>
      <c r="AZ195" s="1">
        <v>166</v>
      </c>
      <c r="BA195" s="8">
        <f t="shared" si="19"/>
        <v>417</v>
      </c>
      <c r="BB195" s="8">
        <f t="shared" si="23"/>
        <v>246.03</v>
      </c>
    </row>
    <row r="196" spans="1:54" x14ac:dyDescent="0.25">
      <c r="A196" s="1" t="s">
        <v>417</v>
      </c>
      <c r="B196" s="1">
        <v>201602468</v>
      </c>
      <c r="C196" s="1" t="s">
        <v>287</v>
      </c>
      <c r="D196" s="1" t="s">
        <v>307</v>
      </c>
      <c r="E196" s="1">
        <v>4953250</v>
      </c>
      <c r="F196" s="1">
        <v>377.05320576000003</v>
      </c>
      <c r="G196" s="1" t="s">
        <v>21</v>
      </c>
      <c r="H196" s="1" t="s">
        <v>254</v>
      </c>
      <c r="I196" s="2">
        <v>42539.572916666664</v>
      </c>
      <c r="K196" s="1">
        <v>7.3760000000000003</v>
      </c>
      <c r="L196" s="1">
        <v>257</v>
      </c>
      <c r="O196" s="1">
        <v>49.1</v>
      </c>
      <c r="P196" s="1">
        <v>73</v>
      </c>
      <c r="Q196" s="1">
        <v>4.08</v>
      </c>
      <c r="V196" s="1">
        <v>32100</v>
      </c>
      <c r="W196" s="1">
        <v>5220</v>
      </c>
      <c r="X196" s="1">
        <v>12500</v>
      </c>
      <c r="Y196" s="1">
        <v>1630</v>
      </c>
      <c r="Z196" s="1">
        <v>41.012</v>
      </c>
      <c r="AA196" s="1">
        <v>39.200000000000003</v>
      </c>
      <c r="AB196" s="1" t="s">
        <v>14</v>
      </c>
      <c r="AD196" s="1" t="s">
        <v>123</v>
      </c>
      <c r="AE196" s="1" t="s">
        <v>46</v>
      </c>
      <c r="AF196" s="1" t="s">
        <v>85</v>
      </c>
      <c r="AG196" s="1" t="s">
        <v>46</v>
      </c>
      <c r="AH196" s="1" t="s">
        <v>17</v>
      </c>
      <c r="AI196" s="1" t="s">
        <v>23</v>
      </c>
      <c r="AJ196" s="1" t="s">
        <v>86</v>
      </c>
      <c r="AK196" s="1" t="s">
        <v>46</v>
      </c>
      <c r="AL196" s="1">
        <v>0.28799999999999998</v>
      </c>
      <c r="AM196" s="1" t="s">
        <v>54</v>
      </c>
      <c r="AN196" s="1" t="s">
        <v>46</v>
      </c>
      <c r="AO196" s="1" t="s">
        <v>14</v>
      </c>
      <c r="AP196" s="1" t="s">
        <v>46</v>
      </c>
      <c r="AQ196" s="1" t="s">
        <v>42</v>
      </c>
      <c r="AR196" s="1">
        <v>301.8</v>
      </c>
      <c r="AS196" s="1" t="s">
        <v>17</v>
      </c>
      <c r="AU196" s="1" t="s">
        <v>86</v>
      </c>
      <c r="AV196" s="1" t="s">
        <v>24</v>
      </c>
      <c r="AX196">
        <f t="shared" si="22"/>
        <v>149542.30000000002</v>
      </c>
      <c r="AY196">
        <f t="shared" si="18"/>
        <v>149.54230000000001</v>
      </c>
      <c r="AZ196" s="1">
        <v>174</v>
      </c>
      <c r="BA196" s="8">
        <f t="shared" si="19"/>
        <v>385.5</v>
      </c>
      <c r="BB196" s="8">
        <f t="shared" si="23"/>
        <v>227.44499999999999</v>
      </c>
    </row>
    <row r="197" spans="1:54" x14ac:dyDescent="0.25">
      <c r="A197" s="1" t="s">
        <v>419</v>
      </c>
      <c r="B197" s="1">
        <v>201602560</v>
      </c>
      <c r="C197" s="1" t="s">
        <v>287</v>
      </c>
      <c r="D197" s="1" t="s">
        <v>308</v>
      </c>
      <c r="E197" s="1">
        <v>4953250</v>
      </c>
      <c r="F197" s="1">
        <v>377.05320576000003</v>
      </c>
      <c r="G197" s="1" t="s">
        <v>21</v>
      </c>
      <c r="H197" s="1" t="s">
        <v>254</v>
      </c>
      <c r="I197" s="2">
        <v>42546.545138888891</v>
      </c>
      <c r="K197" s="1">
        <v>7.3979999999999997</v>
      </c>
      <c r="L197" s="1">
        <v>262</v>
      </c>
      <c r="O197" s="1">
        <v>49.5</v>
      </c>
      <c r="P197" s="1">
        <v>76</v>
      </c>
      <c r="Q197" s="1">
        <v>4.34</v>
      </c>
      <c r="V197" s="1">
        <v>33200</v>
      </c>
      <c r="W197" s="1">
        <v>5410</v>
      </c>
      <c r="X197" s="1">
        <v>13200</v>
      </c>
      <c r="Y197" s="1">
        <v>1590</v>
      </c>
      <c r="Z197" s="1">
        <v>14.680999999999999</v>
      </c>
      <c r="AA197" s="1" t="s">
        <v>111</v>
      </c>
      <c r="AB197" s="1" t="s">
        <v>14</v>
      </c>
      <c r="AD197" s="1" t="s">
        <v>123</v>
      </c>
      <c r="AE197" s="1" t="s">
        <v>46</v>
      </c>
      <c r="AF197" s="1" t="s">
        <v>85</v>
      </c>
      <c r="AG197" s="1" t="s">
        <v>46</v>
      </c>
      <c r="AH197" s="1" t="s">
        <v>17</v>
      </c>
      <c r="AI197" s="1" t="s">
        <v>23</v>
      </c>
      <c r="AJ197" s="1" t="s">
        <v>86</v>
      </c>
      <c r="AK197" s="1" t="s">
        <v>46</v>
      </c>
      <c r="AL197" s="1" t="s">
        <v>17</v>
      </c>
      <c r="AM197" s="1" t="s">
        <v>54</v>
      </c>
      <c r="AN197" s="1" t="s">
        <v>46</v>
      </c>
      <c r="AO197" s="1" t="s">
        <v>14</v>
      </c>
      <c r="AP197" s="1" t="s">
        <v>46</v>
      </c>
      <c r="AQ197" s="1" t="s">
        <v>42</v>
      </c>
      <c r="AR197" s="1">
        <v>299.47000000000003</v>
      </c>
      <c r="AS197" s="1" t="s">
        <v>17</v>
      </c>
      <c r="AU197" s="1" t="s">
        <v>86</v>
      </c>
      <c r="AV197" s="1" t="s">
        <v>24</v>
      </c>
      <c r="AX197">
        <f t="shared" si="22"/>
        <v>153914.15100000001</v>
      </c>
      <c r="AY197">
        <f t="shared" si="18"/>
        <v>153.914151</v>
      </c>
      <c r="AZ197" s="1">
        <v>170</v>
      </c>
      <c r="BA197" s="8">
        <f t="shared" si="19"/>
        <v>393</v>
      </c>
      <c r="BB197" s="8">
        <f t="shared" si="23"/>
        <v>231.86999999999998</v>
      </c>
    </row>
    <row r="198" spans="1:54" x14ac:dyDescent="0.25">
      <c r="A198" s="1" t="s">
        <v>426</v>
      </c>
      <c r="B198" s="1">
        <v>201602107</v>
      </c>
      <c r="C198" s="1" t="s">
        <v>287</v>
      </c>
      <c r="D198" s="1" t="s">
        <v>303</v>
      </c>
      <c r="E198" s="1">
        <v>4953250</v>
      </c>
      <c r="F198" s="1">
        <v>377.05320576000003</v>
      </c>
      <c r="G198" s="1" t="s">
        <v>21</v>
      </c>
      <c r="H198" s="1" t="s">
        <v>254</v>
      </c>
      <c r="I198" s="2">
        <v>42521.583333333336</v>
      </c>
      <c r="K198" s="1">
        <v>7.4454999999999991</v>
      </c>
      <c r="L198" s="1">
        <v>305</v>
      </c>
      <c r="O198" s="1">
        <v>59.4</v>
      </c>
      <c r="P198" s="1">
        <v>85</v>
      </c>
      <c r="Q198" s="1">
        <v>5.64</v>
      </c>
      <c r="V198" s="1">
        <v>39200</v>
      </c>
      <c r="W198" s="1">
        <v>6890</v>
      </c>
      <c r="X198" s="1">
        <v>15400</v>
      </c>
      <c r="Y198" s="1">
        <v>1810</v>
      </c>
      <c r="Z198" s="1">
        <v>34.817999999999998</v>
      </c>
      <c r="AA198" s="1">
        <v>25.5</v>
      </c>
      <c r="AB198" s="1" t="s">
        <v>14</v>
      </c>
      <c r="AD198" s="1" t="s">
        <v>123</v>
      </c>
      <c r="AE198" s="1" t="s">
        <v>46</v>
      </c>
      <c r="AF198" s="1" t="s">
        <v>85</v>
      </c>
      <c r="AG198" s="1" t="s">
        <v>46</v>
      </c>
      <c r="AH198" s="1" t="s">
        <v>17</v>
      </c>
      <c r="AI198" s="1" t="s">
        <v>23</v>
      </c>
      <c r="AJ198" s="1" t="s">
        <v>86</v>
      </c>
      <c r="AK198" s="1">
        <v>1.0669999999999999</v>
      </c>
      <c r="AL198" s="1">
        <v>0.108</v>
      </c>
      <c r="AM198" s="1" t="s">
        <v>54</v>
      </c>
      <c r="AN198" s="1" t="s">
        <v>46</v>
      </c>
      <c r="AO198" s="1" t="s">
        <v>14</v>
      </c>
      <c r="AP198" s="1" t="s">
        <v>46</v>
      </c>
      <c r="AQ198" s="1" t="s">
        <v>42</v>
      </c>
      <c r="AR198" s="1">
        <v>374.52</v>
      </c>
      <c r="AS198" s="1" t="s">
        <v>17</v>
      </c>
      <c r="AU198" s="1" t="s">
        <v>86</v>
      </c>
      <c r="AV198" s="1" t="s">
        <v>24</v>
      </c>
      <c r="AX198">
        <f t="shared" si="22"/>
        <v>180626.01299999998</v>
      </c>
      <c r="AY198">
        <f t="shared" si="18"/>
        <v>180.62601299999997</v>
      </c>
      <c r="AZ198" s="1">
        <v>208</v>
      </c>
      <c r="BA198" s="8">
        <f t="shared" si="19"/>
        <v>457.5</v>
      </c>
      <c r="BB198" s="8">
        <f t="shared" si="23"/>
        <v>269.92500000000001</v>
      </c>
    </row>
    <row r="199" spans="1:54" x14ac:dyDescent="0.25">
      <c r="A199" s="1" t="s">
        <v>412</v>
      </c>
      <c r="B199" s="1">
        <v>201601868</v>
      </c>
      <c r="C199" s="1" t="s">
        <v>287</v>
      </c>
      <c r="D199" s="1" t="s">
        <v>302</v>
      </c>
      <c r="E199" s="1">
        <v>4953250</v>
      </c>
      <c r="F199" s="1">
        <v>377.05320576000003</v>
      </c>
      <c r="G199" s="1" t="s">
        <v>21</v>
      </c>
      <c r="H199" s="1" t="s">
        <v>254</v>
      </c>
      <c r="I199" s="2">
        <v>42511.552083333336</v>
      </c>
      <c r="K199" s="1">
        <v>7.3064999999999998</v>
      </c>
      <c r="L199" s="1">
        <v>363</v>
      </c>
      <c r="O199" s="1">
        <v>81.5</v>
      </c>
      <c r="P199" s="1">
        <v>90</v>
      </c>
      <c r="Q199" s="1">
        <v>6.71</v>
      </c>
      <c r="V199" s="1">
        <v>45100</v>
      </c>
      <c r="W199" s="1">
        <v>7590</v>
      </c>
      <c r="X199" s="1">
        <v>23600</v>
      </c>
      <c r="Y199" s="1">
        <v>2040</v>
      </c>
      <c r="Z199" s="1">
        <v>25.416</v>
      </c>
      <c r="AA199" s="1">
        <v>44.8</v>
      </c>
      <c r="AB199" s="1" t="s">
        <v>14</v>
      </c>
      <c r="AD199" s="1" t="s">
        <v>123</v>
      </c>
      <c r="AE199" s="1">
        <v>1.004</v>
      </c>
      <c r="AF199" s="1" t="s">
        <v>85</v>
      </c>
      <c r="AG199" s="1" t="s">
        <v>46</v>
      </c>
      <c r="AH199" s="1" t="s">
        <v>17</v>
      </c>
      <c r="AI199" s="1" t="s">
        <v>23</v>
      </c>
      <c r="AJ199" s="1" t="s">
        <v>86</v>
      </c>
      <c r="AK199" s="1" t="s">
        <v>46</v>
      </c>
      <c r="AL199" s="1">
        <v>0.115</v>
      </c>
      <c r="AM199" s="1" t="s">
        <v>54</v>
      </c>
      <c r="AN199" s="1">
        <v>1.47</v>
      </c>
      <c r="AO199" s="1" t="s">
        <v>14</v>
      </c>
      <c r="AP199" s="1" t="s">
        <v>46</v>
      </c>
      <c r="AQ199" s="1" t="s">
        <v>42</v>
      </c>
      <c r="AR199" s="1">
        <v>466.44</v>
      </c>
      <c r="AS199" s="1" t="s">
        <v>17</v>
      </c>
      <c r="AU199" s="1" t="s">
        <v>86</v>
      </c>
      <c r="AV199" s="1" t="s">
        <v>24</v>
      </c>
      <c r="AX199">
        <f t="shared" si="22"/>
        <v>221979.245</v>
      </c>
      <c r="AY199">
        <f t="shared" si="18"/>
        <v>221.97924499999999</v>
      </c>
      <c r="AZ199" s="1">
        <v>244</v>
      </c>
      <c r="BA199" s="8">
        <f t="shared" si="19"/>
        <v>544.5</v>
      </c>
      <c r="BB199" s="8">
        <f t="shared" si="23"/>
        <v>321.255</v>
      </c>
    </row>
    <row r="200" spans="1:54" x14ac:dyDescent="0.25">
      <c r="A200" s="1" t="s">
        <v>437</v>
      </c>
      <c r="B200" s="1">
        <v>201601639</v>
      </c>
      <c r="C200" s="1" t="s">
        <v>287</v>
      </c>
      <c r="D200" s="1" t="s">
        <v>300</v>
      </c>
      <c r="E200" s="1">
        <v>4953250</v>
      </c>
      <c r="F200" s="1">
        <v>377.05320576000003</v>
      </c>
      <c r="G200" s="1" t="s">
        <v>21</v>
      </c>
      <c r="H200" s="1" t="s">
        <v>254</v>
      </c>
      <c r="I200" s="2">
        <v>42499.614583333336</v>
      </c>
      <c r="K200" s="1">
        <v>7.5724999999999998</v>
      </c>
      <c r="L200" s="1">
        <v>391</v>
      </c>
      <c r="O200" s="1">
        <v>102</v>
      </c>
      <c r="P200" s="1">
        <v>96</v>
      </c>
      <c r="Q200" s="1">
        <v>8.4499999999999993</v>
      </c>
      <c r="V200" s="1">
        <v>53000</v>
      </c>
      <c r="W200" s="1">
        <v>9710</v>
      </c>
      <c r="X200" s="1">
        <v>22000</v>
      </c>
      <c r="Y200" s="1">
        <v>2050</v>
      </c>
      <c r="Z200" s="1">
        <v>35.055</v>
      </c>
      <c r="AA200" s="1" t="s">
        <v>111</v>
      </c>
      <c r="AB200" s="1" t="s">
        <v>14</v>
      </c>
      <c r="AD200" s="1" t="s">
        <v>123</v>
      </c>
      <c r="AE200" s="1" t="s">
        <v>46</v>
      </c>
      <c r="AF200" s="1" t="s">
        <v>85</v>
      </c>
      <c r="AG200" s="1" t="s">
        <v>46</v>
      </c>
      <c r="AH200" s="1" t="s">
        <v>17</v>
      </c>
      <c r="AI200" s="1" t="s">
        <v>23</v>
      </c>
      <c r="AJ200" s="1" t="s">
        <v>86</v>
      </c>
      <c r="AK200" s="1">
        <v>1.044</v>
      </c>
      <c r="AL200" s="1" t="s">
        <v>17</v>
      </c>
      <c r="AM200" s="1" t="s">
        <v>54</v>
      </c>
      <c r="AN200" s="1">
        <v>1.4370000000000001</v>
      </c>
      <c r="AO200" s="1" t="s">
        <v>14</v>
      </c>
      <c r="AP200" s="1" t="s">
        <v>46</v>
      </c>
      <c r="AQ200" s="1" t="s">
        <v>42</v>
      </c>
      <c r="AR200" s="1">
        <v>605.13</v>
      </c>
      <c r="AS200" s="1" t="s">
        <v>17</v>
      </c>
      <c r="AU200" s="1" t="s">
        <v>86</v>
      </c>
      <c r="AV200" s="1" t="s">
        <v>24</v>
      </c>
      <c r="AX200">
        <f t="shared" si="22"/>
        <v>256412.666</v>
      </c>
      <c r="AY200">
        <f t="shared" ref="AY200:AY239" si="24">AX200/1000</f>
        <v>256.412666</v>
      </c>
      <c r="AZ200" s="1">
        <v>260</v>
      </c>
      <c r="BA200" s="8">
        <f t="shared" si="19"/>
        <v>586.5</v>
      </c>
      <c r="BB200" s="8">
        <f t="shared" si="23"/>
        <v>346.03499999999997</v>
      </c>
    </row>
    <row r="201" spans="1:54" x14ac:dyDescent="0.25">
      <c r="A201" s="1" t="s">
        <v>410</v>
      </c>
      <c r="B201" s="1">
        <v>201601705</v>
      </c>
      <c r="C201" s="1" t="s">
        <v>287</v>
      </c>
      <c r="D201" s="1" t="s">
        <v>301</v>
      </c>
      <c r="E201" s="1">
        <v>4953250</v>
      </c>
      <c r="F201" s="1">
        <v>377.05320576000003</v>
      </c>
      <c r="G201" s="1" t="s">
        <v>21</v>
      </c>
      <c r="H201" s="1" t="s">
        <v>254</v>
      </c>
      <c r="I201" s="2">
        <v>42505.427083333336</v>
      </c>
      <c r="K201" s="1">
        <v>7.2919999999999998</v>
      </c>
      <c r="L201" s="1">
        <v>440</v>
      </c>
      <c r="O201" s="1">
        <v>108</v>
      </c>
      <c r="P201" s="1">
        <v>107</v>
      </c>
      <c r="Q201" s="1">
        <v>9.75</v>
      </c>
      <c r="V201" s="1">
        <v>56600</v>
      </c>
      <c r="W201" s="1">
        <v>10500</v>
      </c>
      <c r="X201" s="1">
        <v>23100</v>
      </c>
      <c r="Y201" s="1">
        <v>1810</v>
      </c>
      <c r="Z201" s="1">
        <v>32.045000000000002</v>
      </c>
      <c r="AA201" s="1">
        <v>29.2</v>
      </c>
      <c r="AB201" s="1" t="s">
        <v>14</v>
      </c>
      <c r="AD201" s="1" t="s">
        <v>123</v>
      </c>
      <c r="AE201" s="1" t="s">
        <v>46</v>
      </c>
      <c r="AF201" s="1">
        <v>172.58</v>
      </c>
      <c r="AG201" s="1" t="s">
        <v>46</v>
      </c>
      <c r="AH201" s="1" t="s">
        <v>17</v>
      </c>
      <c r="AI201" s="1" t="s">
        <v>23</v>
      </c>
      <c r="AJ201" s="1" t="s">
        <v>86</v>
      </c>
      <c r="AK201" s="1">
        <v>1.857</v>
      </c>
      <c r="AL201" s="1">
        <v>0.13400000000000001</v>
      </c>
      <c r="AM201" s="1" t="s">
        <v>54</v>
      </c>
      <c r="AN201" s="1">
        <v>1.1339999999999999</v>
      </c>
      <c r="AO201" s="1" t="s">
        <v>14</v>
      </c>
      <c r="AP201" s="1" t="s">
        <v>46</v>
      </c>
      <c r="AQ201" s="1" t="s">
        <v>42</v>
      </c>
      <c r="AR201" s="1">
        <v>592.91</v>
      </c>
      <c r="AS201" s="1" t="s">
        <v>17</v>
      </c>
      <c r="AU201" s="1" t="s">
        <v>86</v>
      </c>
      <c r="AV201" s="1">
        <v>18.879000000000001</v>
      </c>
      <c r="AX201">
        <f t="shared" si="22"/>
        <v>275878.739</v>
      </c>
      <c r="AY201">
        <f t="shared" si="24"/>
        <v>275.878739</v>
      </c>
      <c r="AZ201" s="1">
        <v>296</v>
      </c>
      <c r="BA201" s="8">
        <f t="shared" si="19"/>
        <v>660</v>
      </c>
      <c r="BB201" s="8">
        <f t="shared" si="23"/>
        <v>389.4</v>
      </c>
    </row>
    <row r="202" spans="1:54" x14ac:dyDescent="0.25">
      <c r="A202" s="1" t="s">
        <v>432</v>
      </c>
      <c r="B202" s="1">
        <v>201601341</v>
      </c>
      <c r="C202" s="1" t="s">
        <v>287</v>
      </c>
      <c r="D202" s="1" t="s">
        <v>296</v>
      </c>
      <c r="E202" s="1">
        <v>4953250</v>
      </c>
      <c r="F202" s="1">
        <v>377.05320576000003</v>
      </c>
      <c r="G202" s="1" t="s">
        <v>21</v>
      </c>
      <c r="H202" s="1" t="s">
        <v>254</v>
      </c>
      <c r="I202" s="2">
        <v>42472.4375</v>
      </c>
      <c r="K202" s="1">
        <v>7.5560000000000009</v>
      </c>
      <c r="L202" s="1">
        <v>495</v>
      </c>
      <c r="O202" s="1">
        <v>137</v>
      </c>
      <c r="P202" s="1">
        <v>104</v>
      </c>
      <c r="Q202" s="1">
        <v>11.5</v>
      </c>
      <c r="V202" s="1">
        <v>62000</v>
      </c>
      <c r="W202" s="1">
        <v>12500</v>
      </c>
      <c r="X202" s="1">
        <v>31300</v>
      </c>
      <c r="Y202" s="1">
        <v>2009.9999999999998</v>
      </c>
      <c r="Z202" s="1">
        <v>18.207999999999998</v>
      </c>
      <c r="AA202" s="1" t="s">
        <v>111</v>
      </c>
      <c r="AB202" s="1" t="s">
        <v>14</v>
      </c>
      <c r="AD202" s="1" t="s">
        <v>123</v>
      </c>
      <c r="AE202" s="1" t="s">
        <v>46</v>
      </c>
      <c r="AF202" s="1" t="s">
        <v>85</v>
      </c>
      <c r="AG202" s="1" t="s">
        <v>46</v>
      </c>
      <c r="AH202" s="1" t="s">
        <v>17</v>
      </c>
      <c r="AI202" s="1" t="s">
        <v>23</v>
      </c>
      <c r="AJ202" s="1" t="s">
        <v>86</v>
      </c>
      <c r="AK202" s="1">
        <v>1.2410000000000001</v>
      </c>
      <c r="AL202" s="1" t="s">
        <v>17</v>
      </c>
      <c r="AM202" s="1" t="s">
        <v>54</v>
      </c>
      <c r="AN202" s="1">
        <v>1.385</v>
      </c>
      <c r="AO202" s="1" t="s">
        <v>14</v>
      </c>
      <c r="AP202" s="1" t="s">
        <v>46</v>
      </c>
      <c r="AQ202" s="1" t="s">
        <v>42</v>
      </c>
      <c r="AR202" s="1">
        <v>709.48</v>
      </c>
      <c r="AS202" s="1" t="s">
        <v>17</v>
      </c>
      <c r="AU202" s="1" t="s">
        <v>86</v>
      </c>
      <c r="AV202" s="1" t="s">
        <v>24</v>
      </c>
      <c r="AX202">
        <f t="shared" si="22"/>
        <v>320480.31400000001</v>
      </c>
      <c r="AY202">
        <f t="shared" si="24"/>
        <v>320.48031400000002</v>
      </c>
      <c r="AZ202" s="1">
        <v>324</v>
      </c>
      <c r="BA202" s="8">
        <f t="shared" si="19"/>
        <v>742.5</v>
      </c>
      <c r="BB202" s="8">
        <f t="shared" si="23"/>
        <v>438.07499999999999</v>
      </c>
    </row>
    <row r="203" spans="1:54" x14ac:dyDescent="0.25">
      <c r="A203" s="1" t="s">
        <v>483</v>
      </c>
      <c r="B203" s="1">
        <v>201601572</v>
      </c>
      <c r="C203" s="1" t="s">
        <v>287</v>
      </c>
      <c r="D203" s="1" t="s">
        <v>299</v>
      </c>
      <c r="E203" s="1">
        <v>4953250</v>
      </c>
      <c r="F203" s="1">
        <v>377.05320576000003</v>
      </c>
      <c r="G203" s="1" t="s">
        <v>21</v>
      </c>
      <c r="H203" s="1" t="s">
        <v>254</v>
      </c>
      <c r="I203" s="2">
        <v>42492.5</v>
      </c>
      <c r="K203" s="1">
        <v>8.01</v>
      </c>
      <c r="L203" s="1">
        <v>560</v>
      </c>
      <c r="O203" s="1">
        <v>166</v>
      </c>
      <c r="P203" s="1">
        <v>123</v>
      </c>
      <c r="Q203" s="1">
        <v>14.8</v>
      </c>
      <c r="V203" s="1">
        <v>73100</v>
      </c>
      <c r="W203" s="1">
        <v>15200</v>
      </c>
      <c r="X203" s="1">
        <v>38600</v>
      </c>
      <c r="Y203" s="1">
        <v>2140</v>
      </c>
      <c r="Z203" s="1">
        <v>15.893000000000001</v>
      </c>
      <c r="AA203" s="1" t="s">
        <v>111</v>
      </c>
      <c r="AB203" s="1" t="s">
        <v>14</v>
      </c>
      <c r="AD203" s="1" t="s">
        <v>123</v>
      </c>
      <c r="AE203" s="1" t="s">
        <v>46</v>
      </c>
      <c r="AF203" s="1" t="s">
        <v>85</v>
      </c>
      <c r="AG203" s="1" t="s">
        <v>46</v>
      </c>
      <c r="AH203" s="1" t="s">
        <v>17</v>
      </c>
      <c r="AI203" s="1" t="s">
        <v>23</v>
      </c>
      <c r="AJ203" s="1" t="s">
        <v>86</v>
      </c>
      <c r="AK203" s="1">
        <v>1.1859999999999999</v>
      </c>
      <c r="AL203" s="1" t="s">
        <v>17</v>
      </c>
      <c r="AM203" s="1" t="s">
        <v>54</v>
      </c>
      <c r="AN203" s="1">
        <v>1.1759999999999999</v>
      </c>
      <c r="AO203" s="1" t="s">
        <v>14</v>
      </c>
      <c r="AP203" s="1" t="s">
        <v>46</v>
      </c>
      <c r="AQ203" s="1" t="s">
        <v>42</v>
      </c>
      <c r="AR203" s="1">
        <v>771.37</v>
      </c>
      <c r="AS203" s="1" t="s">
        <v>17</v>
      </c>
      <c r="AU203" s="1" t="s">
        <v>86</v>
      </c>
      <c r="AV203" s="1" t="s">
        <v>24</v>
      </c>
      <c r="AX203">
        <f t="shared" si="22"/>
        <v>385659.625</v>
      </c>
      <c r="AY203">
        <f t="shared" si="24"/>
        <v>385.65962500000001</v>
      </c>
      <c r="AZ203" s="1">
        <v>392</v>
      </c>
      <c r="BA203" s="8">
        <f t="shared" si="19"/>
        <v>840</v>
      </c>
      <c r="BB203" s="8">
        <f t="shared" si="23"/>
        <v>495.59999999999997</v>
      </c>
    </row>
    <row r="204" spans="1:54" x14ac:dyDescent="0.25">
      <c r="A204" s="1" t="s">
        <v>444</v>
      </c>
      <c r="B204" s="1">
        <v>201601431</v>
      </c>
      <c r="C204" s="1" t="s">
        <v>287</v>
      </c>
      <c r="D204" s="1" t="s">
        <v>297</v>
      </c>
      <c r="E204" s="1">
        <v>4953250</v>
      </c>
      <c r="F204" s="1">
        <v>377.05320576000003</v>
      </c>
      <c r="G204" s="1" t="s">
        <v>21</v>
      </c>
      <c r="H204" s="1" t="s">
        <v>254</v>
      </c>
      <c r="I204" s="2">
        <v>42479.428472222222</v>
      </c>
      <c r="K204" s="1">
        <v>7.6120000000000001</v>
      </c>
      <c r="L204" s="1">
        <v>541</v>
      </c>
      <c r="O204" s="1">
        <v>170</v>
      </c>
      <c r="P204" s="1">
        <v>107</v>
      </c>
      <c r="Q204" s="1">
        <v>12.8</v>
      </c>
      <c r="V204" s="1">
        <v>67900</v>
      </c>
      <c r="W204" s="1">
        <v>14500</v>
      </c>
      <c r="X204" s="1">
        <v>37400</v>
      </c>
      <c r="Y204" s="1">
        <v>2060</v>
      </c>
      <c r="Z204" s="1">
        <v>15.976000000000001</v>
      </c>
      <c r="AA204" s="1" t="s">
        <v>111</v>
      </c>
      <c r="AB204" s="1" t="s">
        <v>14</v>
      </c>
      <c r="AD204" s="1" t="s">
        <v>123</v>
      </c>
      <c r="AE204" s="1" t="s">
        <v>46</v>
      </c>
      <c r="AF204" s="1" t="s">
        <v>85</v>
      </c>
      <c r="AG204" s="1" t="s">
        <v>46</v>
      </c>
      <c r="AH204" s="1" t="s">
        <v>17</v>
      </c>
      <c r="AI204" s="1" t="s">
        <v>23</v>
      </c>
      <c r="AJ204" s="1" t="s">
        <v>86</v>
      </c>
      <c r="AK204" s="1">
        <v>1.252</v>
      </c>
      <c r="AL204" s="1" t="s">
        <v>17</v>
      </c>
      <c r="AM204" s="1" t="s">
        <v>54</v>
      </c>
      <c r="AN204" s="1">
        <v>1.202</v>
      </c>
      <c r="AO204" s="1" t="s">
        <v>14</v>
      </c>
      <c r="AP204" s="1" t="s">
        <v>46</v>
      </c>
      <c r="AQ204" s="1" t="s">
        <v>42</v>
      </c>
      <c r="AR204" s="1">
        <v>770.64</v>
      </c>
      <c r="AS204" s="1" t="s">
        <v>17</v>
      </c>
      <c r="AU204" s="1" t="s">
        <v>86</v>
      </c>
      <c r="AV204" s="1" t="s">
        <v>24</v>
      </c>
      <c r="AX204">
        <f t="shared" si="22"/>
        <v>370719.07</v>
      </c>
      <c r="AY204">
        <f t="shared" si="24"/>
        <v>370.71906999999999</v>
      </c>
      <c r="AZ204" s="1">
        <v>368</v>
      </c>
      <c r="BA204" s="8">
        <f t="shared" si="19"/>
        <v>811.5</v>
      </c>
      <c r="BB204" s="8">
        <f t="shared" si="23"/>
        <v>478.78499999999997</v>
      </c>
    </row>
    <row r="205" spans="1:54" x14ac:dyDescent="0.25">
      <c r="A205" s="1" t="s">
        <v>450</v>
      </c>
      <c r="B205" s="1">
        <v>201601510</v>
      </c>
      <c r="C205" s="1" t="s">
        <v>287</v>
      </c>
      <c r="D205" s="1" t="s">
        <v>298</v>
      </c>
      <c r="E205" s="1">
        <v>4953250</v>
      </c>
      <c r="F205" s="1">
        <v>377.05320576000003</v>
      </c>
      <c r="G205" s="1" t="s">
        <v>21</v>
      </c>
      <c r="H205" s="1" t="s">
        <v>254</v>
      </c>
      <c r="I205" s="2">
        <v>42486.420138888891</v>
      </c>
      <c r="K205" s="1">
        <v>7.6579999999999995</v>
      </c>
      <c r="L205" s="1">
        <v>572</v>
      </c>
      <c r="O205" s="1">
        <v>183</v>
      </c>
      <c r="P205" s="1">
        <v>127</v>
      </c>
      <c r="Q205" s="1">
        <v>15.9</v>
      </c>
      <c r="V205" s="1">
        <v>74200</v>
      </c>
      <c r="W205" s="1">
        <v>15200</v>
      </c>
      <c r="X205" s="1">
        <v>40900</v>
      </c>
      <c r="Y205" s="1">
        <v>2320</v>
      </c>
      <c r="Z205" s="1">
        <v>15.343999999999999</v>
      </c>
      <c r="AA205" s="1" t="s">
        <v>111</v>
      </c>
      <c r="AB205" s="1" t="s">
        <v>14</v>
      </c>
      <c r="AD205" s="1" t="s">
        <v>123</v>
      </c>
      <c r="AE205" s="1" t="s">
        <v>46</v>
      </c>
      <c r="AF205" s="1" t="s">
        <v>85</v>
      </c>
      <c r="AG205" s="1" t="s">
        <v>46</v>
      </c>
      <c r="AH205" s="1" t="s">
        <v>17</v>
      </c>
      <c r="AI205" s="1" t="s">
        <v>23</v>
      </c>
      <c r="AJ205" s="1" t="s">
        <v>86</v>
      </c>
      <c r="AK205" s="1">
        <v>1.1559999999999999</v>
      </c>
      <c r="AL205" s="1" t="s">
        <v>17</v>
      </c>
      <c r="AM205" s="1" t="s">
        <v>54</v>
      </c>
      <c r="AN205" s="1">
        <v>1.3879999999999999</v>
      </c>
      <c r="AO205" s="1" t="s">
        <v>14</v>
      </c>
      <c r="AP205" s="1" t="s">
        <v>46</v>
      </c>
      <c r="AQ205" s="1" t="s">
        <v>42</v>
      </c>
      <c r="AR205" s="1">
        <v>805.11</v>
      </c>
      <c r="AS205" s="1" t="s">
        <v>17</v>
      </c>
      <c r="AU205" s="1" t="s">
        <v>86</v>
      </c>
      <c r="AV205" s="1" t="s">
        <v>24</v>
      </c>
      <c r="AX205">
        <f t="shared" si="22"/>
        <v>409812.99800000002</v>
      </c>
      <c r="AY205">
        <f t="shared" si="24"/>
        <v>409.81299799999999</v>
      </c>
      <c r="AZ205" s="1">
        <v>402</v>
      </c>
      <c r="BA205" s="8">
        <f t="shared" si="19"/>
        <v>858</v>
      </c>
      <c r="BB205" s="8">
        <f t="shared" si="23"/>
        <v>506.21999999999997</v>
      </c>
    </row>
    <row r="206" spans="1:54" x14ac:dyDescent="0.25">
      <c r="A206" s="1" t="s">
        <v>454</v>
      </c>
      <c r="B206" s="1">
        <v>201601509</v>
      </c>
      <c r="C206" s="1" t="s">
        <v>287</v>
      </c>
      <c r="D206" s="1" t="s">
        <v>298</v>
      </c>
      <c r="E206" s="1">
        <v>4953250</v>
      </c>
      <c r="F206" s="1">
        <v>377.05320576000003</v>
      </c>
      <c r="G206" s="1" t="s">
        <v>21</v>
      </c>
      <c r="H206" s="1" t="s">
        <v>254</v>
      </c>
      <c r="I206" s="2">
        <v>42486.416666666664</v>
      </c>
      <c r="K206" s="1">
        <v>7.7504999999999997</v>
      </c>
      <c r="L206" s="1">
        <v>573</v>
      </c>
      <c r="O206" s="1">
        <v>185</v>
      </c>
      <c r="P206" s="1">
        <v>125</v>
      </c>
      <c r="Q206" s="1">
        <v>16.3</v>
      </c>
      <c r="V206" s="1">
        <v>74400</v>
      </c>
      <c r="W206" s="1">
        <v>15200</v>
      </c>
      <c r="X206" s="1">
        <v>40800</v>
      </c>
      <c r="Y206" s="1">
        <v>2310</v>
      </c>
      <c r="Z206" s="1">
        <v>12.709</v>
      </c>
      <c r="AA206" s="1" t="s">
        <v>111</v>
      </c>
      <c r="AB206" s="1" t="s">
        <v>14</v>
      </c>
      <c r="AD206" s="1" t="s">
        <v>123</v>
      </c>
      <c r="AE206" s="1" t="s">
        <v>46</v>
      </c>
      <c r="AF206" s="1" t="s">
        <v>85</v>
      </c>
      <c r="AG206" s="1" t="s">
        <v>46</v>
      </c>
      <c r="AH206" s="1" t="s">
        <v>17</v>
      </c>
      <c r="AI206" s="1" t="s">
        <v>23</v>
      </c>
      <c r="AJ206" s="1" t="s">
        <v>86</v>
      </c>
      <c r="AK206" s="1">
        <v>1.1870000000000001</v>
      </c>
      <c r="AL206" s="1" t="s">
        <v>17</v>
      </c>
      <c r="AM206" s="1" t="s">
        <v>54</v>
      </c>
      <c r="AN206" s="1">
        <v>1.419</v>
      </c>
      <c r="AO206" s="1" t="s">
        <v>14</v>
      </c>
      <c r="AP206" s="1" t="s">
        <v>46</v>
      </c>
      <c r="AQ206" s="1" t="s">
        <v>42</v>
      </c>
      <c r="AR206" s="1">
        <v>748.09</v>
      </c>
      <c r="AS206" s="1" t="s">
        <v>17</v>
      </c>
      <c r="AU206" s="1" t="s">
        <v>86</v>
      </c>
      <c r="AV206" s="1" t="s">
        <v>24</v>
      </c>
      <c r="AX206">
        <f t="shared" si="22"/>
        <v>411023.40500000003</v>
      </c>
      <c r="AY206">
        <f t="shared" si="24"/>
        <v>411.02340500000003</v>
      </c>
      <c r="AZ206" s="1">
        <v>414</v>
      </c>
      <c r="BA206" s="8">
        <f t="shared" si="19"/>
        <v>859.5</v>
      </c>
      <c r="BB206" s="8">
        <f t="shared" si="23"/>
        <v>507.10499999999996</v>
      </c>
    </row>
    <row r="207" spans="1:54" x14ac:dyDescent="0.25">
      <c r="A207" s="1" t="s">
        <v>465</v>
      </c>
      <c r="B207" s="1">
        <v>201600798</v>
      </c>
      <c r="C207" s="1" t="s">
        <v>287</v>
      </c>
      <c r="D207" s="1" t="s">
        <v>291</v>
      </c>
      <c r="E207" s="1">
        <v>4953250</v>
      </c>
      <c r="F207" s="1">
        <v>377.05320576000003</v>
      </c>
      <c r="G207" s="1" t="s">
        <v>21</v>
      </c>
      <c r="H207" s="1" t="s">
        <v>254</v>
      </c>
      <c r="I207" s="2">
        <v>42438.506944444445</v>
      </c>
      <c r="K207" s="1">
        <v>7.8784999999999998</v>
      </c>
      <c r="L207" s="1">
        <v>623</v>
      </c>
      <c r="O207" s="1">
        <v>201</v>
      </c>
      <c r="P207" s="1">
        <v>121</v>
      </c>
      <c r="Q207" s="1">
        <v>14.9</v>
      </c>
      <c r="V207" s="1">
        <v>73100</v>
      </c>
      <c r="W207" s="1">
        <v>17900</v>
      </c>
      <c r="X207" s="1">
        <v>40600</v>
      </c>
      <c r="Y207" s="1">
        <v>2430</v>
      </c>
      <c r="Z207" s="1">
        <v>10.039999999999999</v>
      </c>
      <c r="AA207" s="1" t="s">
        <v>111</v>
      </c>
      <c r="AB207" s="1" t="s">
        <v>14</v>
      </c>
      <c r="AD207" s="1" t="s">
        <v>123</v>
      </c>
      <c r="AE207" s="1" t="s">
        <v>46</v>
      </c>
      <c r="AF207" s="1" t="s">
        <v>85</v>
      </c>
      <c r="AG207" s="1" t="s">
        <v>46</v>
      </c>
      <c r="AH207" s="1" t="s">
        <v>17</v>
      </c>
      <c r="AI207" s="1" t="s">
        <v>23</v>
      </c>
      <c r="AJ207" s="1" t="s">
        <v>86</v>
      </c>
      <c r="AK207" s="1">
        <v>1.02</v>
      </c>
      <c r="AL207" s="1" t="s">
        <v>17</v>
      </c>
      <c r="AM207" s="1" t="s">
        <v>54</v>
      </c>
      <c r="AN207" s="1">
        <v>1.3280000000000001</v>
      </c>
      <c r="AO207" s="1" t="s">
        <v>14</v>
      </c>
      <c r="AP207" s="1" t="s">
        <v>46</v>
      </c>
      <c r="AQ207" s="1" t="s">
        <v>42</v>
      </c>
      <c r="AR207" s="1">
        <v>883.52</v>
      </c>
      <c r="AS207" s="1" t="s">
        <v>17</v>
      </c>
      <c r="AU207" s="1" t="s">
        <v>86</v>
      </c>
      <c r="AV207" s="1" t="s">
        <v>24</v>
      </c>
      <c r="AX207">
        <f t="shared" si="22"/>
        <v>424635.90800000005</v>
      </c>
      <c r="AY207">
        <f t="shared" si="24"/>
        <v>424.63590800000003</v>
      </c>
      <c r="AZ207" s="1">
        <v>434</v>
      </c>
      <c r="BA207" s="8">
        <f t="shared" si="19"/>
        <v>934.5</v>
      </c>
      <c r="BB207" s="8">
        <f t="shared" si="23"/>
        <v>551.35500000000002</v>
      </c>
    </row>
    <row r="208" spans="1:54" x14ac:dyDescent="0.25">
      <c r="A208" s="1" t="s">
        <v>471</v>
      </c>
      <c r="B208" s="1">
        <v>201601040</v>
      </c>
      <c r="C208" s="1" t="s">
        <v>287</v>
      </c>
      <c r="D208" s="1" t="s">
        <v>294</v>
      </c>
      <c r="E208" s="1">
        <v>4953250</v>
      </c>
      <c r="F208" s="1">
        <v>377.05320576000003</v>
      </c>
      <c r="G208" s="1" t="s">
        <v>21</v>
      </c>
      <c r="H208" s="1" t="s">
        <v>254</v>
      </c>
      <c r="I208" s="2">
        <v>42458.409722222219</v>
      </c>
      <c r="K208" s="1">
        <v>7.907</v>
      </c>
      <c r="L208" s="1">
        <v>614</v>
      </c>
      <c r="O208" s="1">
        <v>203</v>
      </c>
      <c r="P208" s="1">
        <v>118</v>
      </c>
      <c r="Q208" s="1">
        <v>16</v>
      </c>
      <c r="V208" s="1">
        <v>76800</v>
      </c>
      <c r="W208" s="1">
        <v>17700</v>
      </c>
      <c r="X208" s="1">
        <v>41800</v>
      </c>
      <c r="Y208" s="1">
        <v>2230</v>
      </c>
      <c r="Z208" s="1">
        <v>16.100999999999999</v>
      </c>
      <c r="AA208" s="1" t="s">
        <v>111</v>
      </c>
      <c r="AB208" s="1" t="s">
        <v>14</v>
      </c>
      <c r="AD208" s="1" t="s">
        <v>123</v>
      </c>
      <c r="AE208" s="1" t="s">
        <v>46</v>
      </c>
      <c r="AF208" s="1" t="s">
        <v>85</v>
      </c>
      <c r="AG208" s="1" t="s">
        <v>46</v>
      </c>
      <c r="AH208" s="1" t="s">
        <v>17</v>
      </c>
      <c r="AI208" s="1" t="s">
        <v>23</v>
      </c>
      <c r="AJ208" s="1" t="s">
        <v>86</v>
      </c>
      <c r="AK208" s="1" t="s">
        <v>46</v>
      </c>
      <c r="AL208" s="1" t="s">
        <v>17</v>
      </c>
      <c r="AM208" s="1" t="s">
        <v>54</v>
      </c>
      <c r="AN208" s="1">
        <v>1.3680000000000001</v>
      </c>
      <c r="AO208" s="1" t="s">
        <v>14</v>
      </c>
      <c r="AP208" s="1" t="s">
        <v>46</v>
      </c>
      <c r="AQ208" s="1" t="s">
        <v>42</v>
      </c>
      <c r="AR208" s="1">
        <v>852.96</v>
      </c>
      <c r="AS208" s="1" t="s">
        <v>17</v>
      </c>
      <c r="AU208" s="1" t="s">
        <v>86</v>
      </c>
      <c r="AV208" s="1" t="s">
        <v>24</v>
      </c>
      <c r="AX208">
        <f t="shared" si="22"/>
        <v>430380.429</v>
      </c>
      <c r="AY208">
        <f t="shared" si="24"/>
        <v>430.38042899999999</v>
      </c>
      <c r="AZ208" s="1">
        <v>416</v>
      </c>
      <c r="BA208" s="8">
        <f t="shared" ref="BA208:BA239" si="25">L208*(1 +0.02*(25-J208))</f>
        <v>921</v>
      </c>
      <c r="BB208" s="8">
        <f t="shared" si="23"/>
        <v>543.39</v>
      </c>
    </row>
    <row r="209" spans="1:54" x14ac:dyDescent="0.25">
      <c r="A209" s="1" t="s">
        <v>473</v>
      </c>
      <c r="B209" s="1">
        <v>201600827</v>
      </c>
      <c r="C209" s="1" t="s">
        <v>287</v>
      </c>
      <c r="D209" s="1" t="s">
        <v>292</v>
      </c>
      <c r="E209" s="1">
        <v>4953250</v>
      </c>
      <c r="F209" s="1">
        <v>377.05320576000003</v>
      </c>
      <c r="G209" s="1" t="s">
        <v>21</v>
      </c>
      <c r="H209" s="1" t="s">
        <v>254</v>
      </c>
      <c r="I209" s="2">
        <v>42444.458333333336</v>
      </c>
      <c r="K209" s="1">
        <v>7.9390000000000001</v>
      </c>
      <c r="L209" s="1">
        <v>655</v>
      </c>
      <c r="O209" s="1">
        <v>214</v>
      </c>
      <c r="P209" s="1">
        <v>126</v>
      </c>
      <c r="Q209" s="1">
        <v>15.9</v>
      </c>
      <c r="V209" s="1">
        <v>82900</v>
      </c>
      <c r="W209" s="1">
        <v>20300</v>
      </c>
      <c r="X209" s="1">
        <v>48600</v>
      </c>
      <c r="Y209" s="1">
        <v>2620</v>
      </c>
      <c r="Z209" s="1" t="s">
        <v>24</v>
      </c>
      <c r="AA209" s="1" t="s">
        <v>111</v>
      </c>
      <c r="AB209" s="1" t="s">
        <v>14</v>
      </c>
      <c r="AD209" s="1" t="s">
        <v>123</v>
      </c>
      <c r="AE209" s="1" t="s">
        <v>46</v>
      </c>
      <c r="AF209" s="1" t="s">
        <v>85</v>
      </c>
      <c r="AG209" s="1" t="s">
        <v>46</v>
      </c>
      <c r="AH209" s="1" t="s">
        <v>17</v>
      </c>
      <c r="AI209" s="1" t="s">
        <v>23</v>
      </c>
      <c r="AJ209" s="1" t="s">
        <v>86</v>
      </c>
      <c r="AK209" s="1" t="s">
        <v>46</v>
      </c>
      <c r="AL209" s="1" t="s">
        <v>17</v>
      </c>
      <c r="AM209" s="1" t="s">
        <v>54</v>
      </c>
      <c r="AN209" s="1">
        <v>1.4650000000000001</v>
      </c>
      <c r="AO209" s="1" t="s">
        <v>14</v>
      </c>
      <c r="AP209" s="1" t="s">
        <v>46</v>
      </c>
      <c r="AQ209" s="1" t="s">
        <v>42</v>
      </c>
      <c r="AR209" s="1">
        <v>916.94</v>
      </c>
      <c r="AS209" s="1" t="s">
        <v>17</v>
      </c>
      <c r="AU209" s="1" t="s">
        <v>86</v>
      </c>
      <c r="AV209" s="1" t="s">
        <v>24</v>
      </c>
      <c r="AX209">
        <f t="shared" si="22"/>
        <v>462098.40500000003</v>
      </c>
      <c r="AY209">
        <f t="shared" si="24"/>
        <v>462.09840500000001</v>
      </c>
      <c r="AZ209" s="1">
        <v>466</v>
      </c>
      <c r="BA209" s="8">
        <f t="shared" si="25"/>
        <v>982.5</v>
      </c>
      <c r="BB209" s="8">
        <f t="shared" si="23"/>
        <v>579.67499999999995</v>
      </c>
    </row>
    <row r="210" spans="1:54" x14ac:dyDescent="0.25">
      <c r="A210" s="1" t="s">
        <v>478</v>
      </c>
      <c r="B210" s="1">
        <v>201600928</v>
      </c>
      <c r="C210" s="1" t="s">
        <v>287</v>
      </c>
      <c r="D210" s="1" t="s">
        <v>293</v>
      </c>
      <c r="E210" s="1">
        <v>4953250</v>
      </c>
      <c r="F210" s="1">
        <v>377.05320576000003</v>
      </c>
      <c r="G210" s="1" t="s">
        <v>21</v>
      </c>
      <c r="H210" s="1" t="s">
        <v>254</v>
      </c>
      <c r="I210" s="2">
        <v>42451.486111111109</v>
      </c>
      <c r="K210" s="1">
        <v>7.9984999999999999</v>
      </c>
      <c r="L210" s="1">
        <v>650</v>
      </c>
      <c r="O210" s="1">
        <v>214</v>
      </c>
      <c r="P210" s="1">
        <v>123</v>
      </c>
      <c r="Q210" s="1">
        <v>16.600000000000001</v>
      </c>
      <c r="V210" s="1">
        <v>79600</v>
      </c>
      <c r="W210" s="1">
        <v>19300</v>
      </c>
      <c r="X210" s="1">
        <v>43100</v>
      </c>
      <c r="Y210" s="1">
        <v>2360</v>
      </c>
      <c r="Z210" s="1">
        <v>10.061</v>
      </c>
      <c r="AA210" s="1" t="s">
        <v>111</v>
      </c>
      <c r="AB210" s="1" t="s">
        <v>14</v>
      </c>
      <c r="AD210" s="1" t="s">
        <v>123</v>
      </c>
      <c r="AE210" s="1" t="s">
        <v>46</v>
      </c>
      <c r="AF210" s="1" t="s">
        <v>85</v>
      </c>
      <c r="AG210" s="1" t="s">
        <v>46</v>
      </c>
      <c r="AH210" s="1" t="s">
        <v>17</v>
      </c>
      <c r="AI210" s="1" t="s">
        <v>23</v>
      </c>
      <c r="AJ210" s="1" t="s">
        <v>86</v>
      </c>
      <c r="AK210" s="1" t="s">
        <v>46</v>
      </c>
      <c r="AL210" s="1" t="s">
        <v>17</v>
      </c>
      <c r="AM210" s="1" t="s">
        <v>54</v>
      </c>
      <c r="AN210" s="1">
        <v>1.413</v>
      </c>
      <c r="AO210" s="1" t="s">
        <v>14</v>
      </c>
      <c r="AP210" s="1" t="s">
        <v>46</v>
      </c>
      <c r="AQ210" s="1" t="s">
        <v>42</v>
      </c>
      <c r="AR210" s="1">
        <v>908.02</v>
      </c>
      <c r="AS210" s="1" t="s">
        <v>17</v>
      </c>
      <c r="AU210" s="1" t="s">
        <v>86</v>
      </c>
      <c r="AV210" s="1" t="s">
        <v>24</v>
      </c>
      <c r="AX210">
        <f t="shared" si="22"/>
        <v>450909.49399999995</v>
      </c>
      <c r="AY210">
        <f t="shared" si="24"/>
        <v>450.90949399999994</v>
      </c>
      <c r="AZ210" s="1">
        <v>466</v>
      </c>
      <c r="BA210" s="8">
        <f t="shared" si="25"/>
        <v>975</v>
      </c>
      <c r="BB210" s="8">
        <f t="shared" si="23"/>
        <v>575.25</v>
      </c>
    </row>
    <row r="211" spans="1:54" x14ac:dyDescent="0.25">
      <c r="A211" s="1" t="s">
        <v>488</v>
      </c>
      <c r="B211" s="1">
        <v>201601175</v>
      </c>
      <c r="C211" s="1" t="s">
        <v>287</v>
      </c>
      <c r="D211" s="1" t="s">
        <v>295</v>
      </c>
      <c r="E211" s="1">
        <v>4953250</v>
      </c>
      <c r="F211" s="1">
        <v>377.05320576000003</v>
      </c>
      <c r="G211" s="1" t="s">
        <v>21</v>
      </c>
      <c r="H211" s="1" t="s">
        <v>254</v>
      </c>
      <c r="I211" s="2">
        <v>42464.611111111109</v>
      </c>
      <c r="K211" s="1">
        <v>8.0380000000000003</v>
      </c>
      <c r="L211" s="1">
        <v>660</v>
      </c>
      <c r="O211" s="1">
        <v>220</v>
      </c>
      <c r="P211" s="1">
        <v>120</v>
      </c>
      <c r="Q211" s="1">
        <v>18.5</v>
      </c>
      <c r="V211" s="1">
        <v>79300</v>
      </c>
      <c r="W211" s="1">
        <v>18700</v>
      </c>
      <c r="X211" s="1">
        <v>50100</v>
      </c>
      <c r="Y211" s="1">
        <v>2480</v>
      </c>
      <c r="Z211" s="1">
        <v>14.619</v>
      </c>
      <c r="AA211" s="1" t="s">
        <v>111</v>
      </c>
      <c r="AB211" s="1" t="s">
        <v>14</v>
      </c>
      <c r="AD211" s="1" t="s">
        <v>123</v>
      </c>
      <c r="AE211" s="1" t="s">
        <v>46</v>
      </c>
      <c r="AF211" s="1" t="s">
        <v>85</v>
      </c>
      <c r="AG211" s="1" t="s">
        <v>46</v>
      </c>
      <c r="AH211" s="1" t="s">
        <v>17</v>
      </c>
      <c r="AI211" s="1" t="s">
        <v>23</v>
      </c>
      <c r="AJ211" s="1" t="s">
        <v>86</v>
      </c>
      <c r="AK211" s="1">
        <v>1.0489999999999999</v>
      </c>
      <c r="AL211" s="1" t="s">
        <v>17</v>
      </c>
      <c r="AM211" s="1" t="s">
        <v>54</v>
      </c>
      <c r="AN211" s="1">
        <v>1.478</v>
      </c>
      <c r="AO211" s="1" t="s">
        <v>14</v>
      </c>
      <c r="AP211" s="1" t="s">
        <v>46</v>
      </c>
      <c r="AQ211" s="1" t="s">
        <v>42</v>
      </c>
      <c r="AR211" s="1">
        <v>824.64</v>
      </c>
      <c r="AS211" s="1" t="s">
        <v>17</v>
      </c>
      <c r="AU211" s="1" t="s">
        <v>86</v>
      </c>
      <c r="AV211" s="1" t="s">
        <v>24</v>
      </c>
      <c r="AX211">
        <f t="shared" si="22"/>
        <v>463121.78600000002</v>
      </c>
      <c r="AY211">
        <f t="shared" si="24"/>
        <v>463.12178600000004</v>
      </c>
      <c r="AZ211" s="1">
        <v>456</v>
      </c>
      <c r="BA211" s="8">
        <f t="shared" si="25"/>
        <v>990</v>
      </c>
      <c r="BB211" s="8">
        <f t="shared" si="23"/>
        <v>584.1</v>
      </c>
    </row>
    <row r="212" spans="1:54" x14ac:dyDescent="0.25">
      <c r="A212" s="1" t="s">
        <v>460</v>
      </c>
      <c r="B212" s="1">
        <v>201600729</v>
      </c>
      <c r="C212" s="1" t="s">
        <v>287</v>
      </c>
      <c r="D212" s="1" t="s">
        <v>290</v>
      </c>
      <c r="E212" s="1">
        <v>4953250</v>
      </c>
      <c r="F212" s="1">
        <v>377.05320576000003</v>
      </c>
      <c r="G212" s="1" t="s">
        <v>21</v>
      </c>
      <c r="H212" s="1" t="s">
        <v>254</v>
      </c>
      <c r="I212" s="2">
        <v>42430.34375</v>
      </c>
      <c r="K212" s="1">
        <v>7.8445</v>
      </c>
      <c r="L212" s="1">
        <v>669</v>
      </c>
      <c r="O212" s="1">
        <v>223</v>
      </c>
      <c r="P212" s="1">
        <v>132</v>
      </c>
      <c r="Q212" s="1">
        <v>14.7</v>
      </c>
      <c r="V212" s="1">
        <v>80000</v>
      </c>
      <c r="W212" s="1">
        <v>20700</v>
      </c>
      <c r="X212" s="1">
        <v>47000</v>
      </c>
      <c r="Y212" s="1">
        <v>2720</v>
      </c>
      <c r="Z212" s="1">
        <v>60.127000000000002</v>
      </c>
      <c r="AA212" s="1">
        <v>44.2</v>
      </c>
      <c r="AB212" s="1" t="s">
        <v>14</v>
      </c>
      <c r="AD212" s="1" t="s">
        <v>123</v>
      </c>
      <c r="AE212" s="1" t="s">
        <v>46</v>
      </c>
      <c r="AF212" s="1" t="s">
        <v>85</v>
      </c>
      <c r="AG212" s="1" t="s">
        <v>46</v>
      </c>
      <c r="AH212" s="1" t="s">
        <v>17</v>
      </c>
      <c r="AI212" s="1" t="s">
        <v>23</v>
      </c>
      <c r="AJ212" s="1" t="s">
        <v>86</v>
      </c>
      <c r="AK212" s="1">
        <v>1.306</v>
      </c>
      <c r="AL212" s="1" t="s">
        <v>17</v>
      </c>
      <c r="AM212" s="1" t="s">
        <v>54</v>
      </c>
      <c r="AN212" s="1">
        <v>1.4079999999999999</v>
      </c>
      <c r="AO212" s="1" t="s">
        <v>14</v>
      </c>
      <c r="AP212" s="1">
        <v>1.2809999999999999</v>
      </c>
      <c r="AQ212" s="1" t="s">
        <v>42</v>
      </c>
      <c r="AR212" s="1">
        <v>917.48</v>
      </c>
      <c r="AS212" s="1" t="s">
        <v>17</v>
      </c>
      <c r="AU212" s="1" t="s">
        <v>86</v>
      </c>
      <c r="AV212" s="1" t="s">
        <v>24</v>
      </c>
      <c r="AX212">
        <f t="shared" si="22"/>
        <v>469665.80199999997</v>
      </c>
      <c r="AY212">
        <f t="shared" si="24"/>
        <v>469.66580199999999</v>
      </c>
      <c r="AZ212" s="1">
        <v>476</v>
      </c>
      <c r="BA212" s="8">
        <f t="shared" si="25"/>
        <v>1003.5</v>
      </c>
      <c r="BB212" s="8">
        <f t="shared" si="23"/>
        <v>592.06499999999994</v>
      </c>
    </row>
    <row r="213" spans="1:54" x14ac:dyDescent="0.25">
      <c r="A213" s="1" t="s">
        <v>442</v>
      </c>
      <c r="B213" s="1">
        <v>201600512</v>
      </c>
      <c r="C213" s="1" t="s">
        <v>287</v>
      </c>
      <c r="D213" s="1" t="s">
        <v>288</v>
      </c>
      <c r="E213" s="1">
        <v>4953250</v>
      </c>
      <c r="F213" s="1">
        <v>377.05320576000003</v>
      </c>
      <c r="G213" s="1" t="s">
        <v>21</v>
      </c>
      <c r="H213" s="1" t="s">
        <v>254</v>
      </c>
      <c r="I213" s="2">
        <v>42416.708333333336</v>
      </c>
      <c r="K213" s="1">
        <v>7.5955000000000004</v>
      </c>
      <c r="L213" s="1">
        <v>718</v>
      </c>
      <c r="O213" s="1">
        <v>229</v>
      </c>
      <c r="P213" s="1">
        <v>127</v>
      </c>
      <c r="Q213" s="1">
        <v>17.100000000000001</v>
      </c>
      <c r="V213" s="1">
        <v>77700</v>
      </c>
      <c r="W213" s="1">
        <v>18800</v>
      </c>
      <c r="X213" s="1">
        <v>70700</v>
      </c>
      <c r="Y213" s="1">
        <v>3330</v>
      </c>
      <c r="Z213" s="1">
        <v>128.53</v>
      </c>
      <c r="AA213" s="1">
        <v>71.7</v>
      </c>
      <c r="AB213" s="1" t="s">
        <v>14</v>
      </c>
      <c r="AD213" s="1" t="s">
        <v>123</v>
      </c>
      <c r="AE213" s="1">
        <v>1.0209999999999999</v>
      </c>
      <c r="AF213" s="1">
        <v>104.75</v>
      </c>
      <c r="AG213" s="1" t="s">
        <v>46</v>
      </c>
      <c r="AH213" s="1" t="s">
        <v>17</v>
      </c>
      <c r="AI213" s="1" t="s">
        <v>23</v>
      </c>
      <c r="AJ213" s="1" t="s">
        <v>86</v>
      </c>
      <c r="AK213" s="1">
        <v>2.669</v>
      </c>
      <c r="AL213" s="1">
        <v>0.17399999999999999</v>
      </c>
      <c r="AM213" s="1" t="s">
        <v>54</v>
      </c>
      <c r="AN213" s="1">
        <v>1.6990000000000001</v>
      </c>
      <c r="AO213" s="1" t="s">
        <v>14</v>
      </c>
      <c r="AP213" s="1">
        <v>1.4650000000000001</v>
      </c>
      <c r="AQ213" s="1" t="s">
        <v>42</v>
      </c>
      <c r="AR213" s="1">
        <v>844.16</v>
      </c>
      <c r="AS213" s="1" t="s">
        <v>17</v>
      </c>
      <c r="AU213" s="1" t="s">
        <v>86</v>
      </c>
      <c r="AV213" s="1" t="s">
        <v>24</v>
      </c>
      <c r="AX213">
        <f t="shared" si="22"/>
        <v>495256.16800000001</v>
      </c>
      <c r="AY213">
        <f t="shared" si="24"/>
        <v>495.256168</v>
      </c>
      <c r="AZ213" s="1">
        <v>570</v>
      </c>
      <c r="BA213" s="8">
        <f t="shared" si="25"/>
        <v>1077</v>
      </c>
      <c r="BB213" s="8">
        <f t="shared" si="23"/>
        <v>635.42999999999995</v>
      </c>
    </row>
    <row r="214" spans="1:54" x14ac:dyDescent="0.25">
      <c r="A214" s="1" t="s">
        <v>452</v>
      </c>
      <c r="B214" s="1">
        <v>201600690</v>
      </c>
      <c r="C214" s="1" t="s">
        <v>287</v>
      </c>
      <c r="D214" s="1" t="s">
        <v>289</v>
      </c>
      <c r="E214" s="1">
        <v>4953250</v>
      </c>
      <c r="F214" s="1">
        <v>377.05320576000003</v>
      </c>
      <c r="G214" s="1" t="s">
        <v>21</v>
      </c>
      <c r="H214" s="1" t="s">
        <v>254</v>
      </c>
      <c r="I214" s="2">
        <v>42424.361111111109</v>
      </c>
      <c r="K214" s="1">
        <v>7.6590000000000007</v>
      </c>
      <c r="L214" s="1">
        <v>709</v>
      </c>
      <c r="O214" s="1">
        <v>242</v>
      </c>
      <c r="P214" s="1">
        <v>136</v>
      </c>
      <c r="Q214" s="1">
        <v>14.6</v>
      </c>
      <c r="V214" s="1">
        <v>83000</v>
      </c>
      <c r="W214" s="1">
        <v>23300</v>
      </c>
      <c r="X214" s="1">
        <v>53400</v>
      </c>
      <c r="Y214" s="1">
        <v>2960</v>
      </c>
      <c r="Z214" s="1">
        <v>34.829000000000001</v>
      </c>
      <c r="AA214" s="1">
        <v>57.2</v>
      </c>
      <c r="AB214" s="1">
        <v>6.8570000000000002</v>
      </c>
      <c r="AD214" s="1" t="s">
        <v>123</v>
      </c>
      <c r="AE214" s="1" t="s">
        <v>46</v>
      </c>
      <c r="AF214" s="1" t="s">
        <v>85</v>
      </c>
      <c r="AG214" s="1" t="s">
        <v>46</v>
      </c>
      <c r="AH214" s="1" t="s">
        <v>17</v>
      </c>
      <c r="AI214" s="1">
        <v>5.3719999999999999</v>
      </c>
      <c r="AJ214" s="1" t="s">
        <v>86</v>
      </c>
      <c r="AK214" s="1">
        <v>1.972</v>
      </c>
      <c r="AL214" s="1">
        <v>0.19800000000000001</v>
      </c>
      <c r="AM214" s="1" t="s">
        <v>54</v>
      </c>
      <c r="AN214" s="1">
        <v>1.6160000000000001</v>
      </c>
      <c r="AO214" s="1" t="s">
        <v>14</v>
      </c>
      <c r="AP214" s="1">
        <v>1.288</v>
      </c>
      <c r="AQ214" s="1" t="s">
        <v>42</v>
      </c>
      <c r="AR214" s="1">
        <v>980.3</v>
      </c>
      <c r="AS214" s="1" t="s">
        <v>17</v>
      </c>
      <c r="AU214" s="1" t="s">
        <v>86</v>
      </c>
      <c r="AV214" s="1" t="s">
        <v>24</v>
      </c>
      <c r="AX214">
        <f t="shared" si="22"/>
        <v>503309.63199999998</v>
      </c>
      <c r="AY214">
        <f t="shared" si="24"/>
        <v>503.30963199999997</v>
      </c>
      <c r="AZ214" s="1">
        <v>526</v>
      </c>
      <c r="BA214" s="8">
        <f t="shared" si="25"/>
        <v>1063.5</v>
      </c>
      <c r="BB214" s="8">
        <f t="shared" si="23"/>
        <v>627.46499999999992</v>
      </c>
    </row>
    <row r="215" spans="1:54" x14ac:dyDescent="0.25">
      <c r="A215" s="1" t="s">
        <v>628</v>
      </c>
      <c r="B215" s="1" t="s">
        <v>311</v>
      </c>
      <c r="C215" s="1" t="s">
        <v>255</v>
      </c>
      <c r="D215" s="1">
        <v>0</v>
      </c>
      <c r="E215" s="1" t="s">
        <v>312</v>
      </c>
      <c r="F215" s="1">
        <v>377.58428928000001</v>
      </c>
      <c r="G215" s="1" t="s">
        <v>21</v>
      </c>
      <c r="H215" s="1" t="s">
        <v>254</v>
      </c>
      <c r="I215" s="2">
        <v>42228.447916666664</v>
      </c>
      <c r="O215" s="1">
        <v>120</v>
      </c>
      <c r="P215" s="1">
        <v>140</v>
      </c>
      <c r="Q215" s="1">
        <v>8.8000000000000007</v>
      </c>
      <c r="T215" s="1">
        <v>0.35</v>
      </c>
      <c r="BA215" s="8"/>
      <c r="BB215" s="8"/>
    </row>
    <row r="216" spans="1:54" x14ac:dyDescent="0.25">
      <c r="A216" s="1" t="s">
        <v>629</v>
      </c>
      <c r="B216" s="1" t="s">
        <v>313</v>
      </c>
      <c r="C216" s="1" t="s">
        <v>255</v>
      </c>
      <c r="D216" s="1">
        <v>0</v>
      </c>
      <c r="E216" s="1" t="s">
        <v>314</v>
      </c>
      <c r="F216" s="1">
        <v>421.39063296</v>
      </c>
      <c r="G216" s="1" t="s">
        <v>21</v>
      </c>
      <c r="H216" s="1" t="s">
        <v>254</v>
      </c>
      <c r="I216" s="2">
        <v>42228.40625</v>
      </c>
      <c r="O216" s="1">
        <v>150</v>
      </c>
      <c r="P216" s="1">
        <v>220</v>
      </c>
      <c r="Q216" s="1">
        <v>9.3000000000000007</v>
      </c>
      <c r="T216" s="1">
        <v>0.34</v>
      </c>
      <c r="BA216" s="8"/>
      <c r="BB216" s="8"/>
    </row>
    <row r="217" spans="1:54" x14ac:dyDescent="0.25">
      <c r="A217" s="1" t="s">
        <v>408</v>
      </c>
      <c r="B217" s="1">
        <v>201602558</v>
      </c>
      <c r="C217" s="1" t="s">
        <v>287</v>
      </c>
      <c r="D217" s="1" t="s">
        <v>308</v>
      </c>
      <c r="E217" s="1">
        <v>4953000</v>
      </c>
      <c r="F217" s="1">
        <v>421.48719360000001</v>
      </c>
      <c r="G217" s="1" t="s">
        <v>21</v>
      </c>
      <c r="H217" s="1" t="s">
        <v>254</v>
      </c>
      <c r="I217" s="2">
        <v>42546.520833333336</v>
      </c>
      <c r="K217" s="1">
        <v>7.2785000000000002</v>
      </c>
      <c r="L217" s="1">
        <v>261</v>
      </c>
      <c r="O217" s="1">
        <v>47.2</v>
      </c>
      <c r="P217" s="1">
        <v>75</v>
      </c>
      <c r="Q217" s="1">
        <v>4.53</v>
      </c>
      <c r="V217" s="1">
        <v>33600</v>
      </c>
      <c r="W217" s="1">
        <v>5390</v>
      </c>
      <c r="X217" s="1">
        <v>13300</v>
      </c>
      <c r="Y217" s="1">
        <v>1630</v>
      </c>
      <c r="Z217" s="1">
        <v>14.752000000000001</v>
      </c>
      <c r="AA217" s="1" t="s">
        <v>111</v>
      </c>
      <c r="AB217" s="1" t="s">
        <v>14</v>
      </c>
      <c r="AD217" s="1" t="s">
        <v>123</v>
      </c>
      <c r="AE217" s="1" t="s">
        <v>46</v>
      </c>
      <c r="AF217" s="1" t="s">
        <v>85</v>
      </c>
      <c r="AG217" s="1" t="s">
        <v>46</v>
      </c>
      <c r="AH217" s="1" t="s">
        <v>17</v>
      </c>
      <c r="AI217" s="1" t="s">
        <v>23</v>
      </c>
      <c r="AJ217" s="1" t="s">
        <v>86</v>
      </c>
      <c r="AK217" s="1">
        <v>1.0329999999999999</v>
      </c>
      <c r="AL217" s="1" t="s">
        <v>17</v>
      </c>
      <c r="AM217" s="1" t="s">
        <v>54</v>
      </c>
      <c r="AN217" s="1" t="s">
        <v>46</v>
      </c>
      <c r="AO217" s="1" t="s">
        <v>14</v>
      </c>
      <c r="AP217" s="1" t="s">
        <v>46</v>
      </c>
      <c r="AQ217" s="1" t="s">
        <v>42</v>
      </c>
      <c r="AR217" s="1">
        <v>285.60000000000002</v>
      </c>
      <c r="AS217" s="1" t="s">
        <v>17</v>
      </c>
      <c r="AU217" s="1" t="s">
        <v>86</v>
      </c>
      <c r="AV217" s="1" t="s">
        <v>24</v>
      </c>
      <c r="AX217">
        <f t="shared" ref="AX217:AX239" si="26">SUM(V217:AV217)+((O217+Q217+R217+S217+T217+(P217*61/100))*1000)</f>
        <v>151701.38500000001</v>
      </c>
      <c r="AY217">
        <f t="shared" si="24"/>
        <v>151.70138500000002</v>
      </c>
      <c r="AZ217" s="1">
        <v>172</v>
      </c>
      <c r="BA217" s="8">
        <f t="shared" si="25"/>
        <v>391.5</v>
      </c>
      <c r="BB217" s="8">
        <f t="shared" ref="BB217:BB239" si="27">BA217*BB$4</f>
        <v>230.98499999999999</v>
      </c>
    </row>
    <row r="218" spans="1:54" x14ac:dyDescent="0.25">
      <c r="A218" s="1" t="s">
        <v>421</v>
      </c>
      <c r="B218" s="1">
        <v>201602467</v>
      </c>
      <c r="C218" s="1" t="s">
        <v>287</v>
      </c>
      <c r="D218" s="1" t="s">
        <v>307</v>
      </c>
      <c r="E218" s="1">
        <v>4953000</v>
      </c>
      <c r="F218" s="1">
        <v>421.48719360000001</v>
      </c>
      <c r="G218" s="1" t="s">
        <v>21</v>
      </c>
      <c r="H218" s="1" t="s">
        <v>254</v>
      </c>
      <c r="I218" s="2">
        <v>42539.541666666664</v>
      </c>
      <c r="K218" s="1">
        <v>7.4039999999999999</v>
      </c>
      <c r="L218" s="1">
        <v>259</v>
      </c>
      <c r="O218" s="1">
        <v>47.4</v>
      </c>
      <c r="P218" s="1">
        <v>73</v>
      </c>
      <c r="Q218" s="1">
        <v>4.29</v>
      </c>
      <c r="V218" s="1">
        <v>32500</v>
      </c>
      <c r="W218" s="1">
        <v>5240</v>
      </c>
      <c r="X218" s="1">
        <v>12400</v>
      </c>
      <c r="Y218" s="1">
        <v>1590</v>
      </c>
      <c r="Z218" s="1">
        <v>48.893000000000001</v>
      </c>
      <c r="AA218" s="1">
        <v>49.2</v>
      </c>
      <c r="AB218" s="1">
        <v>5.6840000000000002</v>
      </c>
      <c r="AD218" s="1" t="s">
        <v>123</v>
      </c>
      <c r="AE218" s="1" t="s">
        <v>46</v>
      </c>
      <c r="AF218" s="1" t="s">
        <v>85</v>
      </c>
      <c r="AG218" s="1" t="s">
        <v>46</v>
      </c>
      <c r="AH218" s="1" t="s">
        <v>17</v>
      </c>
      <c r="AI218" s="1" t="s">
        <v>23</v>
      </c>
      <c r="AJ218" s="1" t="s">
        <v>86</v>
      </c>
      <c r="AK218" s="1">
        <v>1.3049999999999999</v>
      </c>
      <c r="AL218" s="1">
        <v>0.34300000000000003</v>
      </c>
      <c r="AM218" s="1" t="s">
        <v>54</v>
      </c>
      <c r="AN218" s="1" t="s">
        <v>46</v>
      </c>
      <c r="AO218" s="1" t="s">
        <v>14</v>
      </c>
      <c r="AP218" s="1" t="s">
        <v>46</v>
      </c>
      <c r="AQ218" s="1" t="s">
        <v>42</v>
      </c>
      <c r="AR218" s="1">
        <v>303.11</v>
      </c>
      <c r="AS218" s="1" t="s">
        <v>17</v>
      </c>
      <c r="AU218" s="1" t="s">
        <v>86</v>
      </c>
      <c r="AV218" s="1" t="s">
        <v>24</v>
      </c>
      <c r="AX218">
        <f t="shared" si="26"/>
        <v>148358.535</v>
      </c>
      <c r="AY218">
        <f t="shared" si="24"/>
        <v>148.35853500000002</v>
      </c>
      <c r="AZ218" s="1">
        <v>176</v>
      </c>
      <c r="BA218" s="8">
        <f t="shared" si="25"/>
        <v>388.5</v>
      </c>
      <c r="BB218" s="8">
        <f t="shared" si="27"/>
        <v>229.21499999999997</v>
      </c>
    </row>
    <row r="219" spans="1:54" x14ac:dyDescent="0.25">
      <c r="A219" s="1" t="s">
        <v>407</v>
      </c>
      <c r="B219" s="1">
        <v>201602157</v>
      </c>
      <c r="C219" s="1" t="s">
        <v>287</v>
      </c>
      <c r="D219" s="1" t="s">
        <v>304</v>
      </c>
      <c r="E219" s="1">
        <v>4953000</v>
      </c>
      <c r="F219" s="1">
        <v>421.48719360000001</v>
      </c>
      <c r="G219" s="1" t="s">
        <v>21</v>
      </c>
      <c r="H219" s="1" t="s">
        <v>254</v>
      </c>
      <c r="I219" s="2">
        <v>42526.291666666664</v>
      </c>
      <c r="K219" s="1">
        <v>7.2765000000000004</v>
      </c>
      <c r="L219" s="1">
        <v>265</v>
      </c>
      <c r="O219" s="1">
        <v>47.6</v>
      </c>
      <c r="P219" s="1">
        <v>74</v>
      </c>
      <c r="Q219" s="1">
        <v>3.89</v>
      </c>
      <c r="V219" s="1">
        <v>31800</v>
      </c>
      <c r="W219" s="1">
        <v>5380</v>
      </c>
      <c r="X219" s="1">
        <v>12300</v>
      </c>
      <c r="Y219" s="1">
        <v>1790</v>
      </c>
      <c r="Z219" s="1">
        <v>81.054000000000002</v>
      </c>
      <c r="AA219" s="1">
        <v>88.8</v>
      </c>
      <c r="AB219" s="1">
        <v>5.5449999999999999</v>
      </c>
      <c r="AD219" s="1" t="s">
        <v>123</v>
      </c>
      <c r="AE219" s="1" t="s">
        <v>46</v>
      </c>
      <c r="AF219" s="1" t="s">
        <v>85</v>
      </c>
      <c r="AG219" s="1" t="s">
        <v>46</v>
      </c>
      <c r="AH219" s="1" t="s">
        <v>17</v>
      </c>
      <c r="AI219" s="1" t="s">
        <v>23</v>
      </c>
      <c r="AJ219" s="1" t="s">
        <v>86</v>
      </c>
      <c r="AK219" s="1">
        <v>1.46</v>
      </c>
      <c r="AL219" s="1">
        <v>0.499</v>
      </c>
      <c r="AM219" s="1" t="s">
        <v>54</v>
      </c>
      <c r="AN219" s="1">
        <v>1.002</v>
      </c>
      <c r="AO219" s="1" t="s">
        <v>14</v>
      </c>
      <c r="AP219" s="1" t="s">
        <v>46</v>
      </c>
      <c r="AQ219" s="1" t="s">
        <v>42</v>
      </c>
      <c r="AR219" s="1">
        <v>313.07</v>
      </c>
      <c r="AS219" s="1" t="s">
        <v>17</v>
      </c>
      <c r="AU219" s="1" t="s">
        <v>86</v>
      </c>
      <c r="AV219" s="1" t="s">
        <v>24</v>
      </c>
      <c r="AX219">
        <f t="shared" si="26"/>
        <v>148391.43</v>
      </c>
      <c r="AY219">
        <f t="shared" si="24"/>
        <v>148.39142999999999</v>
      </c>
      <c r="AZ219" s="1">
        <v>166</v>
      </c>
      <c r="BA219" s="8">
        <f t="shared" si="25"/>
        <v>397.5</v>
      </c>
      <c r="BB219" s="8">
        <f t="shared" si="27"/>
        <v>234.52499999999998</v>
      </c>
    </row>
    <row r="220" spans="1:54" x14ac:dyDescent="0.25">
      <c r="A220" s="1" t="s">
        <v>406</v>
      </c>
      <c r="B220" s="1">
        <v>201602392</v>
      </c>
      <c r="C220" s="1" t="s">
        <v>287</v>
      </c>
      <c r="D220" s="1" t="s">
        <v>306</v>
      </c>
      <c r="E220" s="1">
        <v>4953000</v>
      </c>
      <c r="F220" s="1">
        <v>421.48719360000001</v>
      </c>
      <c r="G220" s="1" t="s">
        <v>21</v>
      </c>
      <c r="H220" s="1" t="s">
        <v>254</v>
      </c>
      <c r="I220" s="2">
        <v>42534.409722222219</v>
      </c>
      <c r="K220" s="1">
        <v>7.2214999999999998</v>
      </c>
      <c r="L220" s="1">
        <v>270</v>
      </c>
      <c r="O220" s="1">
        <v>49.8</v>
      </c>
      <c r="P220" s="1">
        <v>73</v>
      </c>
      <c r="Q220" s="1">
        <v>4.68</v>
      </c>
      <c r="V220" s="1">
        <v>33000</v>
      </c>
      <c r="W220" s="1">
        <v>5290</v>
      </c>
      <c r="X220" s="1">
        <v>13300</v>
      </c>
      <c r="Y220" s="1">
        <v>1850</v>
      </c>
      <c r="Z220" s="1">
        <v>78.093999999999994</v>
      </c>
      <c r="AA220" s="1">
        <v>101</v>
      </c>
      <c r="AB220" s="1">
        <v>6.9889999999999999</v>
      </c>
      <c r="AD220" s="1" t="s">
        <v>123</v>
      </c>
      <c r="AE220" s="1" t="s">
        <v>46</v>
      </c>
      <c r="AF220" s="1" t="s">
        <v>85</v>
      </c>
      <c r="AG220" s="1" t="s">
        <v>46</v>
      </c>
      <c r="AH220" s="1" t="s">
        <v>17</v>
      </c>
      <c r="AI220" s="1" t="s">
        <v>23</v>
      </c>
      <c r="AJ220" s="1" t="s">
        <v>86</v>
      </c>
      <c r="AK220" s="1">
        <v>1.617</v>
      </c>
      <c r="AL220" s="1">
        <v>0.71699999999999997</v>
      </c>
      <c r="AM220" s="1" t="s">
        <v>54</v>
      </c>
      <c r="AN220" s="1">
        <v>1.131</v>
      </c>
      <c r="AO220" s="1" t="s">
        <v>14</v>
      </c>
      <c r="AP220" s="1" t="s">
        <v>46</v>
      </c>
      <c r="AQ220" s="1" t="s">
        <v>42</v>
      </c>
      <c r="AR220" s="1">
        <v>310.5</v>
      </c>
      <c r="AS220" s="1">
        <v>0.28199999999999997</v>
      </c>
      <c r="AU220" s="1" t="s">
        <v>86</v>
      </c>
      <c r="AV220" s="1" t="s">
        <v>24</v>
      </c>
      <c r="AX220">
        <f t="shared" si="26"/>
        <v>152950.32999999999</v>
      </c>
      <c r="AY220">
        <f t="shared" si="24"/>
        <v>152.95032999999998</v>
      </c>
      <c r="AZ220" s="1">
        <v>166</v>
      </c>
      <c r="BA220" s="8">
        <f t="shared" si="25"/>
        <v>405</v>
      </c>
      <c r="BB220" s="8">
        <f t="shared" si="27"/>
        <v>238.95</v>
      </c>
    </row>
    <row r="221" spans="1:54" x14ac:dyDescent="0.25">
      <c r="A221" s="1" t="s">
        <v>427</v>
      </c>
      <c r="B221" s="1">
        <v>201602105</v>
      </c>
      <c r="C221" s="1" t="s">
        <v>287</v>
      </c>
      <c r="D221" s="1" t="s">
        <v>315</v>
      </c>
      <c r="E221" s="1">
        <v>4953000</v>
      </c>
      <c r="F221" s="1">
        <v>421.48719360000001</v>
      </c>
      <c r="G221" s="1" t="s">
        <v>21</v>
      </c>
      <c r="H221" s="1" t="s">
        <v>254</v>
      </c>
      <c r="I221" s="2">
        <v>42521.53125</v>
      </c>
      <c r="K221" s="1">
        <v>7.4454999999999991</v>
      </c>
      <c r="L221" s="1">
        <v>303</v>
      </c>
      <c r="O221" s="1">
        <v>57.7</v>
      </c>
      <c r="P221" s="1">
        <v>87</v>
      </c>
      <c r="Q221" s="1">
        <v>5.47</v>
      </c>
      <c r="V221" s="1">
        <v>39500</v>
      </c>
      <c r="W221" s="1">
        <v>6790</v>
      </c>
      <c r="X221" s="1">
        <v>15400</v>
      </c>
      <c r="Y221" s="1">
        <v>1830</v>
      </c>
      <c r="Z221" s="1">
        <v>49.835999999999999</v>
      </c>
      <c r="AA221" s="1">
        <v>42.1</v>
      </c>
      <c r="AB221" s="1">
        <v>5.3070000000000004</v>
      </c>
      <c r="AD221" s="1" t="s">
        <v>123</v>
      </c>
      <c r="AE221" s="1" t="s">
        <v>46</v>
      </c>
      <c r="AF221" s="1" t="s">
        <v>85</v>
      </c>
      <c r="AG221" s="1" t="s">
        <v>46</v>
      </c>
      <c r="AH221" s="1" t="s">
        <v>17</v>
      </c>
      <c r="AI221" s="1" t="s">
        <v>23</v>
      </c>
      <c r="AJ221" s="1" t="s">
        <v>86</v>
      </c>
      <c r="AK221" s="1">
        <v>1.151</v>
      </c>
      <c r="AL221" s="1">
        <v>0.185</v>
      </c>
      <c r="AM221" s="1" t="s">
        <v>54</v>
      </c>
      <c r="AN221" s="1" t="s">
        <v>46</v>
      </c>
      <c r="AO221" s="1" t="s">
        <v>14</v>
      </c>
      <c r="AP221" s="1" t="s">
        <v>46</v>
      </c>
      <c r="AQ221" s="1" t="s">
        <v>42</v>
      </c>
      <c r="AR221" s="1">
        <v>336.09</v>
      </c>
      <c r="AS221" s="1" t="s">
        <v>17</v>
      </c>
      <c r="AU221" s="1" t="s">
        <v>86</v>
      </c>
      <c r="AV221" s="1" t="s">
        <v>24</v>
      </c>
      <c r="AX221">
        <f t="shared" si="26"/>
        <v>180194.66899999999</v>
      </c>
      <c r="AY221">
        <f t="shared" si="24"/>
        <v>180.194669</v>
      </c>
      <c r="AZ221" s="1">
        <v>180</v>
      </c>
      <c r="BA221" s="8">
        <f t="shared" si="25"/>
        <v>454.5</v>
      </c>
      <c r="BB221" s="8">
        <f t="shared" si="27"/>
        <v>268.15499999999997</v>
      </c>
    </row>
    <row r="222" spans="1:54" x14ac:dyDescent="0.25">
      <c r="A222" s="1" t="s">
        <v>425</v>
      </c>
      <c r="B222" s="1">
        <v>201602106</v>
      </c>
      <c r="C222" s="1" t="s">
        <v>287</v>
      </c>
      <c r="D222" s="1" t="s">
        <v>303</v>
      </c>
      <c r="E222" s="1">
        <v>4953000</v>
      </c>
      <c r="F222" s="1">
        <v>421.48719360000001</v>
      </c>
      <c r="G222" s="1" t="s">
        <v>21</v>
      </c>
      <c r="H222" s="1" t="s">
        <v>254</v>
      </c>
      <c r="I222" s="2">
        <v>42521.479166666664</v>
      </c>
      <c r="K222" s="1">
        <v>7.4215</v>
      </c>
      <c r="L222" s="1">
        <v>303</v>
      </c>
      <c r="O222" s="1">
        <v>59.3</v>
      </c>
      <c r="P222" s="1">
        <v>88</v>
      </c>
      <c r="Q222" s="1">
        <v>5.45</v>
      </c>
      <c r="V222" s="1">
        <v>39400</v>
      </c>
      <c r="W222" s="1">
        <v>6840</v>
      </c>
      <c r="X222" s="1">
        <v>15500</v>
      </c>
      <c r="Y222" s="1">
        <v>1750</v>
      </c>
      <c r="Z222" s="1">
        <v>34.529000000000003</v>
      </c>
      <c r="AA222" s="1">
        <v>27.2</v>
      </c>
      <c r="AB222" s="1" t="s">
        <v>14</v>
      </c>
      <c r="AD222" s="1" t="s">
        <v>123</v>
      </c>
      <c r="AE222" s="1" t="s">
        <v>46</v>
      </c>
      <c r="AF222" s="1" t="s">
        <v>85</v>
      </c>
      <c r="AG222" s="1" t="s">
        <v>46</v>
      </c>
      <c r="AH222" s="1" t="s">
        <v>17</v>
      </c>
      <c r="AI222" s="1" t="s">
        <v>23</v>
      </c>
      <c r="AJ222" s="1" t="s">
        <v>86</v>
      </c>
      <c r="AK222" s="1">
        <v>1.1339999999999999</v>
      </c>
      <c r="AL222" s="1">
        <v>0.124</v>
      </c>
      <c r="AM222" s="1" t="s">
        <v>54</v>
      </c>
      <c r="AN222" s="1" t="s">
        <v>46</v>
      </c>
      <c r="AO222" s="1" t="s">
        <v>14</v>
      </c>
      <c r="AP222" s="1" t="s">
        <v>46</v>
      </c>
      <c r="AQ222" s="1" t="s">
        <v>42</v>
      </c>
      <c r="AR222" s="1">
        <v>374.69</v>
      </c>
      <c r="AS222" s="1" t="s">
        <v>17</v>
      </c>
      <c r="AU222" s="1" t="s">
        <v>86</v>
      </c>
      <c r="AV222" s="1" t="s">
        <v>24</v>
      </c>
      <c r="AX222">
        <f t="shared" si="26"/>
        <v>182357.677</v>
      </c>
      <c r="AY222">
        <f t="shared" si="24"/>
        <v>182.357677</v>
      </c>
      <c r="AZ222" s="1">
        <v>200</v>
      </c>
      <c r="BA222" s="8">
        <f t="shared" si="25"/>
        <v>454.5</v>
      </c>
      <c r="BB222" s="8">
        <f t="shared" si="27"/>
        <v>268.15499999999997</v>
      </c>
    </row>
    <row r="223" spans="1:54" x14ac:dyDescent="0.25">
      <c r="A223" s="1" t="s">
        <v>423</v>
      </c>
      <c r="B223" s="1">
        <v>201601867</v>
      </c>
      <c r="C223" s="1" t="s">
        <v>287</v>
      </c>
      <c r="D223" s="1" t="s">
        <v>302</v>
      </c>
      <c r="E223" s="1">
        <v>4953000</v>
      </c>
      <c r="F223" s="1">
        <v>421.48719360000001</v>
      </c>
      <c r="G223" s="1" t="s">
        <v>21</v>
      </c>
      <c r="H223" s="1" t="s">
        <v>254</v>
      </c>
      <c r="I223" s="2">
        <v>42511.53125</v>
      </c>
      <c r="K223" s="1">
        <v>7.416500000000001</v>
      </c>
      <c r="L223" s="1">
        <v>378</v>
      </c>
      <c r="O223" s="1">
        <v>86.7</v>
      </c>
      <c r="P223" s="1">
        <v>95</v>
      </c>
      <c r="Q223" s="1">
        <v>7.34</v>
      </c>
      <c r="V223" s="1">
        <v>46900</v>
      </c>
      <c r="W223" s="1">
        <v>8150</v>
      </c>
      <c r="X223" s="1">
        <v>24800</v>
      </c>
      <c r="Y223" s="1">
        <v>2100</v>
      </c>
      <c r="Z223" s="1">
        <v>19.852</v>
      </c>
      <c r="AA223" s="1">
        <v>26.9</v>
      </c>
      <c r="AB223" s="1" t="s">
        <v>14</v>
      </c>
      <c r="AD223" s="1" t="s">
        <v>123</v>
      </c>
      <c r="AE223" s="1" t="s">
        <v>46</v>
      </c>
      <c r="AF223" s="1" t="s">
        <v>85</v>
      </c>
      <c r="AG223" s="1" t="s">
        <v>46</v>
      </c>
      <c r="AH223" s="1" t="s">
        <v>17</v>
      </c>
      <c r="AI223" s="1" t="s">
        <v>23</v>
      </c>
      <c r="AJ223" s="1" t="s">
        <v>86</v>
      </c>
      <c r="AK223" s="1" t="s">
        <v>46</v>
      </c>
      <c r="AL223" s="1" t="s">
        <v>17</v>
      </c>
      <c r="AM223" s="1" t="s">
        <v>54</v>
      </c>
      <c r="AN223" s="1">
        <v>1.4930000000000001</v>
      </c>
      <c r="AO223" s="1" t="s">
        <v>14</v>
      </c>
      <c r="AP223" s="1" t="s">
        <v>46</v>
      </c>
      <c r="AQ223" s="1" t="s">
        <v>42</v>
      </c>
      <c r="AR223" s="1">
        <v>535.91</v>
      </c>
      <c r="AS223" s="1" t="s">
        <v>17</v>
      </c>
      <c r="AU223" s="1" t="s">
        <v>86</v>
      </c>
      <c r="AV223" s="1" t="s">
        <v>24</v>
      </c>
      <c r="AX223">
        <f t="shared" si="26"/>
        <v>234524.155</v>
      </c>
      <c r="AY223">
        <f t="shared" si="24"/>
        <v>234.52415500000001</v>
      </c>
      <c r="AZ223" s="1">
        <v>250</v>
      </c>
      <c r="BA223" s="8">
        <f t="shared" si="25"/>
        <v>567</v>
      </c>
      <c r="BB223" s="8">
        <f t="shared" si="27"/>
        <v>334.53</v>
      </c>
    </row>
    <row r="224" spans="1:54" x14ac:dyDescent="0.25">
      <c r="A224" s="1" t="s">
        <v>458</v>
      </c>
      <c r="B224" s="1">
        <v>201601704</v>
      </c>
      <c r="C224" s="1" t="s">
        <v>287</v>
      </c>
      <c r="D224" s="1" t="s">
        <v>301</v>
      </c>
      <c r="E224" s="1">
        <v>4953000</v>
      </c>
      <c r="F224" s="1">
        <v>421.48719360000001</v>
      </c>
      <c r="G224" s="1" t="s">
        <v>21</v>
      </c>
      <c r="H224" s="1" t="s">
        <v>254</v>
      </c>
      <c r="I224" s="2">
        <v>42505.395833333336</v>
      </c>
      <c r="K224" s="1">
        <v>7.8109999999999999</v>
      </c>
      <c r="L224" s="1">
        <v>445</v>
      </c>
      <c r="O224" s="1">
        <v>111</v>
      </c>
      <c r="P224" s="1">
        <v>108</v>
      </c>
      <c r="Q224" s="1">
        <v>9.6300000000000008</v>
      </c>
      <c r="V224" s="1">
        <v>56100</v>
      </c>
      <c r="W224" s="1">
        <v>10700</v>
      </c>
      <c r="X224" s="1">
        <v>23900</v>
      </c>
      <c r="Y224" s="1">
        <v>1820</v>
      </c>
      <c r="Z224" s="1">
        <v>33.954000000000001</v>
      </c>
      <c r="AA224" s="1">
        <v>29.9</v>
      </c>
      <c r="AB224" s="1" t="s">
        <v>14</v>
      </c>
      <c r="AD224" s="1" t="s">
        <v>123</v>
      </c>
      <c r="AE224" s="1" t="s">
        <v>46</v>
      </c>
      <c r="AF224" s="1">
        <v>179.73</v>
      </c>
      <c r="AG224" s="1" t="s">
        <v>46</v>
      </c>
      <c r="AH224" s="1" t="s">
        <v>17</v>
      </c>
      <c r="AI224" s="1" t="s">
        <v>23</v>
      </c>
      <c r="AJ224" s="1" t="s">
        <v>86</v>
      </c>
      <c r="AK224" s="1">
        <v>2.1800000000000002</v>
      </c>
      <c r="AL224" s="1">
        <v>0.14499999999999999</v>
      </c>
      <c r="AM224" s="1" t="s">
        <v>54</v>
      </c>
      <c r="AN224" s="1">
        <v>1.135</v>
      </c>
      <c r="AO224" s="1" t="s">
        <v>14</v>
      </c>
      <c r="AP224" s="1" t="s">
        <v>46</v>
      </c>
      <c r="AQ224" s="1" t="s">
        <v>42</v>
      </c>
      <c r="AR224" s="1">
        <v>599.80999999999995</v>
      </c>
      <c r="AS224" s="1" t="s">
        <v>17</v>
      </c>
      <c r="AU224" s="1" t="s">
        <v>86</v>
      </c>
      <c r="AV224" s="1">
        <v>18.806000000000001</v>
      </c>
      <c r="AX224">
        <f t="shared" si="26"/>
        <v>279895.65999999997</v>
      </c>
      <c r="AY224">
        <f t="shared" si="24"/>
        <v>279.89565999999996</v>
      </c>
      <c r="AZ224" s="1">
        <v>300</v>
      </c>
      <c r="BA224" s="8">
        <f t="shared" si="25"/>
        <v>667.5</v>
      </c>
      <c r="BB224" s="8">
        <f t="shared" si="27"/>
        <v>393.82499999999999</v>
      </c>
    </row>
    <row r="225" spans="1:54" x14ac:dyDescent="0.25">
      <c r="A225" s="1" t="s">
        <v>441</v>
      </c>
      <c r="B225" s="1">
        <v>201601638</v>
      </c>
      <c r="C225" s="1" t="s">
        <v>287</v>
      </c>
      <c r="D225" s="1" t="s">
        <v>300</v>
      </c>
      <c r="E225" s="1">
        <v>4953000</v>
      </c>
      <c r="F225" s="1">
        <v>421.48719360000001</v>
      </c>
      <c r="G225" s="1" t="s">
        <v>21</v>
      </c>
      <c r="H225" s="1" t="s">
        <v>254</v>
      </c>
      <c r="I225" s="2">
        <v>42499.75</v>
      </c>
      <c r="K225" s="1">
        <v>7.5869999999999997</v>
      </c>
      <c r="L225" s="1">
        <v>418</v>
      </c>
      <c r="O225" s="1">
        <v>113</v>
      </c>
      <c r="P225" s="1">
        <v>104</v>
      </c>
      <c r="Q225" s="1">
        <v>9.94</v>
      </c>
      <c r="V225" s="1">
        <v>57600</v>
      </c>
      <c r="W225" s="1">
        <v>10500</v>
      </c>
      <c r="X225" s="1">
        <v>24700</v>
      </c>
      <c r="Y225" s="1">
        <v>2300</v>
      </c>
      <c r="Z225" s="1">
        <v>35.423999999999999</v>
      </c>
      <c r="AA225" s="1" t="s">
        <v>111</v>
      </c>
      <c r="AB225" s="1" t="s">
        <v>14</v>
      </c>
      <c r="AD225" s="1" t="s">
        <v>123</v>
      </c>
      <c r="AE225" s="1" t="s">
        <v>46</v>
      </c>
      <c r="AF225" s="1" t="s">
        <v>85</v>
      </c>
      <c r="AG225" s="1" t="s">
        <v>46</v>
      </c>
      <c r="AH225" s="1" t="s">
        <v>17</v>
      </c>
      <c r="AI225" s="1" t="s">
        <v>23</v>
      </c>
      <c r="AJ225" s="1" t="s">
        <v>86</v>
      </c>
      <c r="AK225" s="1">
        <v>1.0549999999999999</v>
      </c>
      <c r="AL225" s="1" t="s">
        <v>17</v>
      </c>
      <c r="AM225" s="1" t="s">
        <v>54</v>
      </c>
      <c r="AN225" s="1">
        <v>1.6060000000000001</v>
      </c>
      <c r="AO225" s="1" t="s">
        <v>14</v>
      </c>
      <c r="AP225" s="1" t="s">
        <v>46</v>
      </c>
      <c r="AQ225" s="1" t="s">
        <v>42</v>
      </c>
      <c r="AR225" s="1">
        <v>675.35</v>
      </c>
      <c r="AS225" s="1" t="s">
        <v>17</v>
      </c>
      <c r="AU225" s="1" t="s">
        <v>86</v>
      </c>
      <c r="AV225" s="1" t="s">
        <v>24</v>
      </c>
      <c r="AX225">
        <f t="shared" si="26"/>
        <v>282193.435</v>
      </c>
      <c r="AY225">
        <f t="shared" si="24"/>
        <v>282.19343500000002</v>
      </c>
      <c r="AZ225" s="1">
        <v>282</v>
      </c>
      <c r="BA225" s="8">
        <f t="shared" si="25"/>
        <v>627</v>
      </c>
      <c r="BB225" s="8">
        <f t="shared" si="27"/>
        <v>369.93</v>
      </c>
    </row>
    <row r="226" spans="1:54" x14ac:dyDescent="0.25">
      <c r="A226" s="1" t="s">
        <v>433</v>
      </c>
      <c r="B226" s="1">
        <v>201601340</v>
      </c>
      <c r="C226" s="1" t="s">
        <v>287</v>
      </c>
      <c r="D226" s="1" t="s">
        <v>296</v>
      </c>
      <c r="E226" s="1">
        <v>4953000</v>
      </c>
      <c r="F226" s="1">
        <v>421.48719360000001</v>
      </c>
      <c r="G226" s="1" t="s">
        <v>21</v>
      </c>
      <c r="H226" s="1" t="s">
        <v>254</v>
      </c>
      <c r="I226" s="2">
        <v>42472.46875</v>
      </c>
      <c r="K226" s="1">
        <v>7.5585000000000004</v>
      </c>
      <c r="L226" s="1">
        <v>520</v>
      </c>
      <c r="O226" s="1">
        <v>150</v>
      </c>
      <c r="P226" s="1">
        <v>108</v>
      </c>
      <c r="Q226" s="1">
        <v>13.7</v>
      </c>
      <c r="V226" s="1">
        <v>64200</v>
      </c>
      <c r="W226" s="1">
        <v>13200</v>
      </c>
      <c r="X226" s="1">
        <v>33400</v>
      </c>
      <c r="Y226" s="1">
        <v>2130</v>
      </c>
      <c r="Z226" s="1">
        <v>18.966000000000001</v>
      </c>
      <c r="AA226" s="1" t="s">
        <v>111</v>
      </c>
      <c r="AB226" s="1" t="s">
        <v>14</v>
      </c>
      <c r="AD226" s="1" t="s">
        <v>123</v>
      </c>
      <c r="AE226" s="1" t="s">
        <v>46</v>
      </c>
      <c r="AF226" s="1" t="s">
        <v>85</v>
      </c>
      <c r="AG226" s="1" t="s">
        <v>46</v>
      </c>
      <c r="AH226" s="1" t="s">
        <v>17</v>
      </c>
      <c r="AI226" s="1" t="s">
        <v>23</v>
      </c>
      <c r="AJ226" s="1" t="s">
        <v>86</v>
      </c>
      <c r="AK226" s="1">
        <v>1.133</v>
      </c>
      <c r="AL226" s="1" t="s">
        <v>17</v>
      </c>
      <c r="AM226" s="1" t="s">
        <v>54</v>
      </c>
      <c r="AN226" s="1">
        <v>1.454</v>
      </c>
      <c r="AO226" s="1" t="s">
        <v>14</v>
      </c>
      <c r="AP226" s="1" t="s">
        <v>46</v>
      </c>
      <c r="AQ226" s="1" t="s">
        <v>42</v>
      </c>
      <c r="AR226" s="1">
        <v>749.79</v>
      </c>
      <c r="AS226" s="1" t="s">
        <v>17</v>
      </c>
      <c r="AU226" s="1" t="s">
        <v>86</v>
      </c>
      <c r="AV226" s="1" t="s">
        <v>24</v>
      </c>
      <c r="AX226">
        <f t="shared" si="26"/>
        <v>343281.34299999999</v>
      </c>
      <c r="AY226">
        <f t="shared" si="24"/>
        <v>343.28134299999999</v>
      </c>
      <c r="AZ226" s="1">
        <v>340</v>
      </c>
      <c r="BA226" s="8">
        <f t="shared" si="25"/>
        <v>780</v>
      </c>
      <c r="BB226" s="8">
        <f t="shared" si="27"/>
        <v>460.2</v>
      </c>
    </row>
    <row r="227" spans="1:54" x14ac:dyDescent="0.25">
      <c r="A227" s="1" t="s">
        <v>446</v>
      </c>
      <c r="B227" s="1">
        <v>201601430</v>
      </c>
      <c r="C227" s="1" t="s">
        <v>287</v>
      </c>
      <c r="D227" s="1" t="s">
        <v>297</v>
      </c>
      <c r="E227" s="1">
        <v>4953000</v>
      </c>
      <c r="F227" s="1">
        <v>421.48719360000001</v>
      </c>
      <c r="G227" s="1" t="s">
        <v>21</v>
      </c>
      <c r="H227" s="1" t="s">
        <v>254</v>
      </c>
      <c r="I227" s="2">
        <v>42479.397916666669</v>
      </c>
      <c r="K227" s="1">
        <v>7.613999999999999</v>
      </c>
      <c r="L227" s="1">
        <v>530</v>
      </c>
      <c r="O227" s="1">
        <v>162</v>
      </c>
      <c r="P227" s="1">
        <v>111</v>
      </c>
      <c r="Q227" s="1">
        <v>13.1</v>
      </c>
      <c r="V227" s="1">
        <v>65400.000000000007</v>
      </c>
      <c r="W227" s="1">
        <v>14300</v>
      </c>
      <c r="X227" s="1">
        <v>39200</v>
      </c>
      <c r="Y227" s="1">
        <v>2420</v>
      </c>
      <c r="Z227" s="1">
        <v>150.44</v>
      </c>
      <c r="AA227" s="1">
        <v>83.5</v>
      </c>
      <c r="AB227" s="1" t="s">
        <v>14</v>
      </c>
      <c r="AD227" s="1" t="s">
        <v>123</v>
      </c>
      <c r="AE227" s="1" t="s">
        <v>46</v>
      </c>
      <c r="AF227" s="1">
        <v>119.79</v>
      </c>
      <c r="AG227" s="1" t="s">
        <v>46</v>
      </c>
      <c r="AH227" s="1" t="s">
        <v>17</v>
      </c>
      <c r="AI227" s="1" t="s">
        <v>23</v>
      </c>
      <c r="AJ227" s="1" t="s">
        <v>86</v>
      </c>
      <c r="AK227" s="1">
        <v>1.25</v>
      </c>
      <c r="AL227" s="1" t="s">
        <v>17</v>
      </c>
      <c r="AM227" s="1" t="s">
        <v>54</v>
      </c>
      <c r="AN227" s="1">
        <v>1.341</v>
      </c>
      <c r="AO227" s="1" t="s">
        <v>14</v>
      </c>
      <c r="AP227" s="1" t="s">
        <v>46</v>
      </c>
      <c r="AQ227" s="1" t="s">
        <v>42</v>
      </c>
      <c r="AR227" s="1">
        <v>954.89</v>
      </c>
      <c r="AS227" s="1" t="s">
        <v>17</v>
      </c>
      <c r="AU227" s="1" t="s">
        <v>86</v>
      </c>
      <c r="AV227" s="1" t="s">
        <v>24</v>
      </c>
      <c r="AX227">
        <f t="shared" si="26"/>
        <v>365441.21100000001</v>
      </c>
      <c r="AY227">
        <f t="shared" si="24"/>
        <v>365.44121100000001</v>
      </c>
      <c r="AZ227" s="1">
        <v>368</v>
      </c>
      <c r="BA227" s="8">
        <f t="shared" si="25"/>
        <v>795</v>
      </c>
      <c r="BB227" s="8">
        <f t="shared" si="27"/>
        <v>469.04999999999995</v>
      </c>
    </row>
    <row r="228" spans="1:54" x14ac:dyDescent="0.25">
      <c r="A228" s="1" t="s">
        <v>481</v>
      </c>
      <c r="B228" s="1">
        <v>201601571</v>
      </c>
      <c r="C228" s="1" t="s">
        <v>287</v>
      </c>
      <c r="D228" s="1" t="s">
        <v>299</v>
      </c>
      <c r="E228" s="1">
        <v>4953000</v>
      </c>
      <c r="F228" s="1">
        <v>421.48719360000001</v>
      </c>
      <c r="G228" s="1" t="s">
        <v>21</v>
      </c>
      <c r="H228" s="1" t="s">
        <v>254</v>
      </c>
      <c r="I228" s="2">
        <v>42492.458333333336</v>
      </c>
      <c r="K228" s="1">
        <v>8.0030000000000001</v>
      </c>
      <c r="L228" s="1">
        <v>550</v>
      </c>
      <c r="O228" s="1">
        <v>163</v>
      </c>
      <c r="P228" s="1">
        <v>123</v>
      </c>
      <c r="Q228" s="1">
        <v>14.8</v>
      </c>
      <c r="V228" s="1">
        <v>71300</v>
      </c>
      <c r="W228" s="1">
        <v>14400</v>
      </c>
      <c r="X228" s="1">
        <v>37500</v>
      </c>
      <c r="Y228" s="1">
        <v>2090</v>
      </c>
      <c r="Z228" s="1">
        <v>16.262</v>
      </c>
      <c r="AA228" s="1" t="s">
        <v>111</v>
      </c>
      <c r="AB228" s="1" t="s">
        <v>14</v>
      </c>
      <c r="AD228" s="1" t="s">
        <v>123</v>
      </c>
      <c r="AE228" s="1" t="s">
        <v>46</v>
      </c>
      <c r="AF228" s="1" t="s">
        <v>85</v>
      </c>
      <c r="AG228" s="1" t="s">
        <v>46</v>
      </c>
      <c r="AH228" s="1" t="s">
        <v>17</v>
      </c>
      <c r="AI228" s="1" t="s">
        <v>23</v>
      </c>
      <c r="AJ228" s="1" t="s">
        <v>86</v>
      </c>
      <c r="AK228" s="1">
        <v>1.206</v>
      </c>
      <c r="AL228" s="1" t="s">
        <v>17</v>
      </c>
      <c r="AM228" s="1" t="s">
        <v>54</v>
      </c>
      <c r="AN228" s="1">
        <v>1.1180000000000001</v>
      </c>
      <c r="AO228" s="1" t="s">
        <v>14</v>
      </c>
      <c r="AP228" s="1" t="s">
        <v>46</v>
      </c>
      <c r="AQ228" s="1" t="s">
        <v>42</v>
      </c>
      <c r="AR228" s="1">
        <v>762.81</v>
      </c>
      <c r="AS228" s="1" t="s">
        <v>17</v>
      </c>
      <c r="AU228" s="1" t="s">
        <v>86</v>
      </c>
      <c r="AV228" s="1" t="s">
        <v>24</v>
      </c>
      <c r="AX228">
        <f t="shared" si="26"/>
        <v>378901.39600000001</v>
      </c>
      <c r="AY228">
        <f t="shared" si="24"/>
        <v>378.90139600000003</v>
      </c>
      <c r="AZ228" s="1">
        <v>380</v>
      </c>
      <c r="BA228" s="8">
        <f t="shared" si="25"/>
        <v>825</v>
      </c>
      <c r="BB228" s="8">
        <f t="shared" si="27"/>
        <v>486.75</v>
      </c>
    </row>
    <row r="229" spans="1:54" x14ac:dyDescent="0.25">
      <c r="A229" s="1" t="s">
        <v>462</v>
      </c>
      <c r="B229" s="1">
        <v>201600797</v>
      </c>
      <c r="C229" s="1" t="s">
        <v>287</v>
      </c>
      <c r="D229" s="1" t="s">
        <v>291</v>
      </c>
      <c r="E229" s="1">
        <v>4953000</v>
      </c>
      <c r="F229" s="1">
        <v>421.48719360000001</v>
      </c>
      <c r="G229" s="1" t="s">
        <v>21</v>
      </c>
      <c r="H229" s="1" t="s">
        <v>254</v>
      </c>
      <c r="I229" s="2">
        <v>42438.479166666664</v>
      </c>
      <c r="K229" s="1">
        <v>7.8525</v>
      </c>
      <c r="L229" s="1">
        <v>615</v>
      </c>
      <c r="O229" s="1">
        <v>196</v>
      </c>
      <c r="P229" s="1">
        <v>123</v>
      </c>
      <c r="Q229" s="1">
        <v>15</v>
      </c>
      <c r="V229" s="1">
        <v>73100</v>
      </c>
      <c r="W229" s="1">
        <v>17700</v>
      </c>
      <c r="X229" s="1">
        <v>40400</v>
      </c>
      <c r="Y229" s="1">
        <v>2520</v>
      </c>
      <c r="Z229" s="1">
        <v>17.684999999999999</v>
      </c>
      <c r="AA229" s="1" t="s">
        <v>111</v>
      </c>
      <c r="AB229" s="1" t="s">
        <v>14</v>
      </c>
      <c r="AD229" s="1" t="s">
        <v>123</v>
      </c>
      <c r="AE229" s="1" t="s">
        <v>46</v>
      </c>
      <c r="AF229" s="1" t="s">
        <v>85</v>
      </c>
      <c r="AG229" s="1" t="s">
        <v>46</v>
      </c>
      <c r="AH229" s="1" t="s">
        <v>17</v>
      </c>
      <c r="AI229" s="1" t="s">
        <v>23</v>
      </c>
      <c r="AJ229" s="1" t="s">
        <v>86</v>
      </c>
      <c r="AK229" s="1">
        <v>1.591</v>
      </c>
      <c r="AL229" s="1" t="s">
        <v>17</v>
      </c>
      <c r="AM229" s="1" t="s">
        <v>54</v>
      </c>
      <c r="AN229" s="1">
        <v>1.381</v>
      </c>
      <c r="AO229" s="1" t="s">
        <v>14</v>
      </c>
      <c r="AP229" s="1" t="s">
        <v>46</v>
      </c>
      <c r="AQ229" s="1" t="s">
        <v>42</v>
      </c>
      <c r="AR229" s="1">
        <v>898.13</v>
      </c>
      <c r="AS229" s="1" t="s">
        <v>17</v>
      </c>
      <c r="AU229" s="1" t="s">
        <v>86</v>
      </c>
      <c r="AV229" s="1" t="s">
        <v>24</v>
      </c>
      <c r="AX229">
        <f t="shared" si="26"/>
        <v>420668.78700000001</v>
      </c>
      <c r="AY229">
        <f t="shared" si="24"/>
        <v>420.66878700000001</v>
      </c>
      <c r="AZ229" s="1">
        <v>430</v>
      </c>
      <c r="BA229" s="8">
        <f t="shared" si="25"/>
        <v>922.5</v>
      </c>
      <c r="BB229" s="8">
        <f t="shared" si="27"/>
        <v>544.27499999999998</v>
      </c>
    </row>
    <row r="230" spans="1:54" x14ac:dyDescent="0.25">
      <c r="A230" s="1" t="s">
        <v>464</v>
      </c>
      <c r="B230" s="1">
        <v>201601039</v>
      </c>
      <c r="C230" s="1" t="s">
        <v>287</v>
      </c>
      <c r="D230" s="1" t="s">
        <v>294</v>
      </c>
      <c r="E230" s="1">
        <v>4953000</v>
      </c>
      <c r="F230" s="1">
        <v>421.48719360000001</v>
      </c>
      <c r="G230" s="1" t="s">
        <v>21</v>
      </c>
      <c r="H230" s="1" t="s">
        <v>254</v>
      </c>
      <c r="I230" s="2">
        <v>42458.371527777781</v>
      </c>
      <c r="K230" s="1">
        <v>7.8730000000000002</v>
      </c>
      <c r="L230" s="1">
        <v>602</v>
      </c>
      <c r="O230" s="1">
        <v>196</v>
      </c>
      <c r="P230" s="1">
        <v>118</v>
      </c>
      <c r="Q230" s="1">
        <v>15.4</v>
      </c>
      <c r="V230" s="1">
        <v>75000</v>
      </c>
      <c r="W230" s="1">
        <v>17400</v>
      </c>
      <c r="X230" s="1">
        <v>40700</v>
      </c>
      <c r="Y230" s="1">
        <v>2240</v>
      </c>
      <c r="Z230" s="1">
        <v>16.766999999999999</v>
      </c>
      <c r="AA230" s="1" t="s">
        <v>111</v>
      </c>
      <c r="AB230" s="1" t="s">
        <v>14</v>
      </c>
      <c r="AD230" s="1" t="s">
        <v>123</v>
      </c>
      <c r="AE230" s="1" t="s">
        <v>46</v>
      </c>
      <c r="AF230" s="1" t="s">
        <v>85</v>
      </c>
      <c r="AG230" s="1" t="s">
        <v>46</v>
      </c>
      <c r="AH230" s="1" t="s">
        <v>17</v>
      </c>
      <c r="AI230" s="1" t="s">
        <v>23</v>
      </c>
      <c r="AJ230" s="1" t="s">
        <v>86</v>
      </c>
      <c r="AK230" s="1">
        <v>1.0249999999999999</v>
      </c>
      <c r="AL230" s="1" t="s">
        <v>17</v>
      </c>
      <c r="AM230" s="1" t="s">
        <v>54</v>
      </c>
      <c r="AN230" s="1">
        <v>1.3740000000000001</v>
      </c>
      <c r="AO230" s="1" t="s">
        <v>14</v>
      </c>
      <c r="AP230" s="1" t="s">
        <v>46</v>
      </c>
      <c r="AQ230" s="1" t="s">
        <v>42</v>
      </c>
      <c r="AR230" s="1">
        <v>838.61</v>
      </c>
      <c r="AS230" s="1" t="s">
        <v>17</v>
      </c>
      <c r="AU230" s="1" t="s">
        <v>86</v>
      </c>
      <c r="AV230" s="1" t="s">
        <v>24</v>
      </c>
      <c r="AX230">
        <f t="shared" si="26"/>
        <v>419577.77599999995</v>
      </c>
      <c r="AY230">
        <f t="shared" si="24"/>
        <v>419.57777599999997</v>
      </c>
      <c r="AZ230" s="1">
        <v>414</v>
      </c>
      <c r="BA230" s="8">
        <f t="shared" si="25"/>
        <v>903</v>
      </c>
      <c r="BB230" s="8">
        <f t="shared" si="27"/>
        <v>532.77</v>
      </c>
    </row>
    <row r="231" spans="1:54" x14ac:dyDescent="0.25">
      <c r="A231" s="1" t="s">
        <v>457</v>
      </c>
      <c r="B231" s="1">
        <v>201601508</v>
      </c>
      <c r="C231" s="1" t="s">
        <v>287</v>
      </c>
      <c r="D231" s="1" t="s">
        <v>298</v>
      </c>
      <c r="E231" s="1">
        <v>4953000</v>
      </c>
      <c r="F231" s="1">
        <v>421.48719360000001</v>
      </c>
      <c r="G231" s="1" t="s">
        <v>21</v>
      </c>
      <c r="H231" s="1" t="s">
        <v>254</v>
      </c>
      <c r="I231" s="2">
        <v>42486.354166666664</v>
      </c>
      <c r="K231" s="1">
        <v>7.7765000000000004</v>
      </c>
      <c r="L231" s="1">
        <v>600</v>
      </c>
      <c r="O231" s="1">
        <v>202</v>
      </c>
      <c r="P231" s="1">
        <v>130</v>
      </c>
      <c r="Q231" s="1">
        <v>17</v>
      </c>
      <c r="V231" s="1">
        <v>75700</v>
      </c>
      <c r="W231" s="1">
        <v>16200</v>
      </c>
      <c r="X231" s="1">
        <v>43700</v>
      </c>
      <c r="Y231" s="1">
        <v>2340</v>
      </c>
      <c r="Z231" s="1" t="s">
        <v>24</v>
      </c>
      <c r="AA231" s="1" t="s">
        <v>111</v>
      </c>
      <c r="AB231" s="1" t="s">
        <v>14</v>
      </c>
      <c r="AD231" s="1" t="s">
        <v>123</v>
      </c>
      <c r="AE231" s="1" t="s">
        <v>46</v>
      </c>
      <c r="AF231" s="1" t="s">
        <v>85</v>
      </c>
      <c r="AG231" s="1" t="s">
        <v>46</v>
      </c>
      <c r="AH231" s="1" t="s">
        <v>17</v>
      </c>
      <c r="AI231" s="1" t="s">
        <v>23</v>
      </c>
      <c r="AJ231" s="1" t="s">
        <v>86</v>
      </c>
      <c r="AK231" s="1">
        <v>1.6279999999999999</v>
      </c>
      <c r="AL231" s="1" t="s">
        <v>17</v>
      </c>
      <c r="AM231" s="1" t="s">
        <v>54</v>
      </c>
      <c r="AN231" s="1">
        <v>1.704</v>
      </c>
      <c r="AO231" s="1" t="s">
        <v>14</v>
      </c>
      <c r="AP231" s="1" t="s">
        <v>46</v>
      </c>
      <c r="AQ231" s="1" t="s">
        <v>42</v>
      </c>
      <c r="AR231" s="1">
        <v>841.66</v>
      </c>
      <c r="AS231" s="1" t="s">
        <v>17</v>
      </c>
      <c r="AU231" s="1" t="s">
        <v>86</v>
      </c>
      <c r="AV231" s="1" t="s">
        <v>24</v>
      </c>
      <c r="AX231">
        <f t="shared" si="26"/>
        <v>437084.99199999997</v>
      </c>
      <c r="AY231">
        <f t="shared" si="24"/>
        <v>437.08499199999994</v>
      </c>
      <c r="AZ231" s="1">
        <v>416</v>
      </c>
      <c r="BA231" s="8">
        <f t="shared" si="25"/>
        <v>900</v>
      </c>
      <c r="BB231" s="8">
        <f t="shared" si="27"/>
        <v>531</v>
      </c>
    </row>
    <row r="232" spans="1:54" x14ac:dyDescent="0.25">
      <c r="A232" s="1" t="s">
        <v>467</v>
      </c>
      <c r="B232" s="1">
        <v>201600826</v>
      </c>
      <c r="C232" s="1" t="s">
        <v>287</v>
      </c>
      <c r="D232" s="1" t="s">
        <v>292</v>
      </c>
      <c r="E232" s="1">
        <v>4953000</v>
      </c>
      <c r="F232" s="1">
        <v>421.48719360000001</v>
      </c>
      <c r="G232" s="1" t="s">
        <v>21</v>
      </c>
      <c r="H232" s="1" t="s">
        <v>254</v>
      </c>
      <c r="I232" s="2">
        <v>42444.489583333336</v>
      </c>
      <c r="K232" s="1">
        <v>7.8929999999999998</v>
      </c>
      <c r="L232" s="1">
        <v>655</v>
      </c>
      <c r="O232" s="1">
        <v>210</v>
      </c>
      <c r="P232" s="1">
        <v>129</v>
      </c>
      <c r="Q232" s="1">
        <v>15.8</v>
      </c>
      <c r="V232" s="1">
        <v>87900</v>
      </c>
      <c r="W232" s="1">
        <v>21800</v>
      </c>
      <c r="X232" s="1">
        <v>66000</v>
      </c>
      <c r="Y232" s="1">
        <v>3330</v>
      </c>
      <c r="Z232" s="1" t="s">
        <v>24</v>
      </c>
      <c r="AA232" s="1" t="s">
        <v>111</v>
      </c>
      <c r="AB232" s="1" t="s">
        <v>14</v>
      </c>
      <c r="AD232" s="1" t="s">
        <v>123</v>
      </c>
      <c r="AE232" s="1" t="s">
        <v>46</v>
      </c>
      <c r="AF232" s="1" t="s">
        <v>85</v>
      </c>
      <c r="AG232" s="1" t="s">
        <v>46</v>
      </c>
      <c r="AH232" s="1" t="s">
        <v>17</v>
      </c>
      <c r="AI232" s="1" t="s">
        <v>23</v>
      </c>
      <c r="AJ232" s="1" t="s">
        <v>86</v>
      </c>
      <c r="AK232" s="1" t="s">
        <v>46</v>
      </c>
      <c r="AL232" s="1" t="s">
        <v>17</v>
      </c>
      <c r="AM232" s="1" t="s">
        <v>54</v>
      </c>
      <c r="AN232" s="1">
        <v>1.4870000000000001</v>
      </c>
      <c r="AO232" s="1" t="s">
        <v>14</v>
      </c>
      <c r="AP232" s="1" t="s">
        <v>46</v>
      </c>
      <c r="AQ232" s="1" t="s">
        <v>42</v>
      </c>
      <c r="AR232" s="1">
        <v>931.78</v>
      </c>
      <c r="AS232" s="1" t="s">
        <v>17</v>
      </c>
      <c r="AU232" s="1" t="s">
        <v>86</v>
      </c>
      <c r="AV232" s="1" t="s">
        <v>24</v>
      </c>
      <c r="AX232">
        <f t="shared" si="26"/>
        <v>484453.26699999999</v>
      </c>
      <c r="AY232">
        <f t="shared" si="24"/>
        <v>484.45326699999998</v>
      </c>
      <c r="AZ232" s="1">
        <v>458</v>
      </c>
      <c r="BA232" s="8">
        <f t="shared" si="25"/>
        <v>982.5</v>
      </c>
      <c r="BB232" s="8">
        <f t="shared" si="27"/>
        <v>579.67499999999995</v>
      </c>
    </row>
    <row r="233" spans="1:54" x14ac:dyDescent="0.25">
      <c r="A233" s="1" t="s">
        <v>490</v>
      </c>
      <c r="B233" s="1">
        <v>201600930</v>
      </c>
      <c r="C233" s="1" t="s">
        <v>287</v>
      </c>
      <c r="D233" s="1" t="s">
        <v>293</v>
      </c>
      <c r="E233" s="1">
        <v>4953000</v>
      </c>
      <c r="F233" s="1">
        <v>421.48719360000001</v>
      </c>
      <c r="G233" s="1" t="s">
        <v>21</v>
      </c>
      <c r="H233" s="1" t="s">
        <v>254</v>
      </c>
      <c r="I233" s="2">
        <v>42451.517361111109</v>
      </c>
      <c r="K233" s="1">
        <v>8.0485000000000007</v>
      </c>
      <c r="L233" s="1">
        <v>651</v>
      </c>
      <c r="O233" s="1">
        <v>215</v>
      </c>
      <c r="P233" s="1">
        <v>125</v>
      </c>
      <c r="Q233" s="1">
        <v>16.3</v>
      </c>
      <c r="V233" s="1">
        <v>82100</v>
      </c>
      <c r="W233" s="1">
        <v>19900</v>
      </c>
      <c r="X233" s="1">
        <v>44500</v>
      </c>
      <c r="Y233" s="1">
        <v>2460</v>
      </c>
      <c r="Z233" s="1">
        <v>10.355</v>
      </c>
      <c r="AA233" s="1" t="s">
        <v>111</v>
      </c>
      <c r="AB233" s="1" t="s">
        <v>14</v>
      </c>
      <c r="AD233" s="1" t="s">
        <v>123</v>
      </c>
      <c r="AE233" s="1" t="s">
        <v>46</v>
      </c>
      <c r="AF233" s="1" t="s">
        <v>85</v>
      </c>
      <c r="AG233" s="1" t="s">
        <v>46</v>
      </c>
      <c r="AH233" s="1" t="s">
        <v>17</v>
      </c>
      <c r="AI233" s="1" t="s">
        <v>23</v>
      </c>
      <c r="AJ233" s="1" t="s">
        <v>86</v>
      </c>
      <c r="AK233" s="1" t="s">
        <v>46</v>
      </c>
      <c r="AL233" s="1" t="s">
        <v>17</v>
      </c>
      <c r="AM233" s="1" t="s">
        <v>54</v>
      </c>
      <c r="AN233" s="1">
        <v>1.45</v>
      </c>
      <c r="AO233" s="1" t="s">
        <v>14</v>
      </c>
      <c r="AP233" s="1" t="s">
        <v>46</v>
      </c>
      <c r="AQ233" s="1" t="s">
        <v>42</v>
      </c>
      <c r="AR233" s="1">
        <v>848.97</v>
      </c>
      <c r="AS233" s="1" t="s">
        <v>17</v>
      </c>
      <c r="AU233" s="1" t="s">
        <v>86</v>
      </c>
      <c r="AV233" s="1" t="s">
        <v>24</v>
      </c>
      <c r="AX233">
        <f t="shared" si="26"/>
        <v>457370.77500000002</v>
      </c>
      <c r="AY233">
        <f t="shared" si="24"/>
        <v>457.37077500000004</v>
      </c>
      <c r="AZ233" s="1">
        <v>470</v>
      </c>
      <c r="BA233" s="8">
        <f t="shared" si="25"/>
        <v>976.5</v>
      </c>
      <c r="BB233" s="8">
        <f t="shared" si="27"/>
        <v>576.13499999999999</v>
      </c>
    </row>
    <row r="234" spans="1:54" x14ac:dyDescent="0.25">
      <c r="A234" s="1" t="s">
        <v>470</v>
      </c>
      <c r="B234" s="1">
        <v>201600728</v>
      </c>
      <c r="C234" s="1" t="s">
        <v>287</v>
      </c>
      <c r="D234" s="1" t="s">
        <v>290</v>
      </c>
      <c r="E234" s="1">
        <v>4953000</v>
      </c>
      <c r="F234" s="1">
        <v>421.48719360000001</v>
      </c>
      <c r="G234" s="1" t="s">
        <v>21</v>
      </c>
      <c r="H234" s="1" t="s">
        <v>254</v>
      </c>
      <c r="I234" s="2">
        <v>42430.381944444445</v>
      </c>
      <c r="K234" s="1">
        <v>7.9</v>
      </c>
      <c r="L234" s="1">
        <v>668</v>
      </c>
      <c r="O234" s="1">
        <v>220</v>
      </c>
      <c r="P234" s="1">
        <v>133</v>
      </c>
      <c r="Q234" s="1">
        <v>14.7</v>
      </c>
      <c r="V234" s="1">
        <v>80200</v>
      </c>
      <c r="W234" s="1">
        <v>20600</v>
      </c>
      <c r="X234" s="1">
        <v>47500</v>
      </c>
      <c r="Y234" s="1">
        <v>2690</v>
      </c>
      <c r="Z234" s="1">
        <v>16.920999999999999</v>
      </c>
      <c r="AA234" s="1" t="s">
        <v>111</v>
      </c>
      <c r="AB234" s="1" t="s">
        <v>14</v>
      </c>
      <c r="AD234" s="1" t="s">
        <v>123</v>
      </c>
      <c r="AE234" s="1">
        <v>1.01</v>
      </c>
      <c r="AF234" s="1" t="s">
        <v>85</v>
      </c>
      <c r="AG234" s="1" t="s">
        <v>46</v>
      </c>
      <c r="AH234" s="1" t="s">
        <v>17</v>
      </c>
      <c r="AI234" s="1" t="s">
        <v>23</v>
      </c>
      <c r="AJ234" s="1" t="s">
        <v>86</v>
      </c>
      <c r="AK234" s="1">
        <v>1.972</v>
      </c>
      <c r="AL234" s="1" t="s">
        <v>17</v>
      </c>
      <c r="AM234" s="1" t="s">
        <v>54</v>
      </c>
      <c r="AN234" s="1">
        <v>1.381</v>
      </c>
      <c r="AO234" s="1" t="s">
        <v>14</v>
      </c>
      <c r="AP234" s="1">
        <v>1.022</v>
      </c>
      <c r="AQ234" s="1" t="s">
        <v>42</v>
      </c>
      <c r="AR234" s="1">
        <v>930.97</v>
      </c>
      <c r="AS234" s="1" t="s">
        <v>17</v>
      </c>
      <c r="AU234" s="1" t="s">
        <v>86</v>
      </c>
      <c r="AV234" s="1">
        <v>11.307</v>
      </c>
      <c r="AX234">
        <f t="shared" si="26"/>
        <v>467784.58299999998</v>
      </c>
      <c r="AY234">
        <f t="shared" si="24"/>
        <v>467.784583</v>
      </c>
      <c r="AZ234" s="1">
        <v>476</v>
      </c>
      <c r="BA234" s="8">
        <f t="shared" si="25"/>
        <v>1002</v>
      </c>
      <c r="BB234" s="8">
        <f t="shared" si="27"/>
        <v>591.17999999999995</v>
      </c>
    </row>
    <row r="235" spans="1:54" x14ac:dyDescent="0.25">
      <c r="A235" s="1" t="s">
        <v>468</v>
      </c>
      <c r="B235" s="1">
        <v>201600727</v>
      </c>
      <c r="C235" s="1" t="s">
        <v>287</v>
      </c>
      <c r="D235" s="1" t="s">
        <v>290</v>
      </c>
      <c r="E235" s="1">
        <v>4953000</v>
      </c>
      <c r="F235" s="1">
        <v>421.48719360000001</v>
      </c>
      <c r="G235" s="1" t="s">
        <v>21</v>
      </c>
      <c r="H235" s="1" t="s">
        <v>254</v>
      </c>
      <c r="I235" s="2">
        <v>42430.375</v>
      </c>
      <c r="K235" s="1">
        <v>7.8940000000000001</v>
      </c>
      <c r="L235" s="1">
        <v>667</v>
      </c>
      <c r="O235" s="1">
        <v>225</v>
      </c>
      <c r="P235" s="1">
        <v>133</v>
      </c>
      <c r="Q235" s="1">
        <v>14.8</v>
      </c>
      <c r="V235" s="1">
        <v>80700</v>
      </c>
      <c r="W235" s="1">
        <v>20500</v>
      </c>
      <c r="X235" s="1">
        <v>46600</v>
      </c>
      <c r="Y235" s="1">
        <v>2690</v>
      </c>
      <c r="Z235" s="1">
        <v>21.562999999999999</v>
      </c>
      <c r="AA235" s="1" t="s">
        <v>111</v>
      </c>
      <c r="AB235" s="1" t="s">
        <v>14</v>
      </c>
      <c r="AD235" s="1" t="s">
        <v>123</v>
      </c>
      <c r="AE235" s="1">
        <v>1.093</v>
      </c>
      <c r="AF235" s="1" t="s">
        <v>85</v>
      </c>
      <c r="AG235" s="1" t="s">
        <v>46</v>
      </c>
      <c r="AH235" s="1" t="s">
        <v>17</v>
      </c>
      <c r="AI235" s="1" t="s">
        <v>23</v>
      </c>
      <c r="AJ235" s="1" t="s">
        <v>86</v>
      </c>
      <c r="AK235" s="1">
        <v>1.4370000000000001</v>
      </c>
      <c r="AL235" s="1" t="s">
        <v>17</v>
      </c>
      <c r="AM235" s="1" t="s">
        <v>54</v>
      </c>
      <c r="AN235" s="1">
        <v>1.5820000000000001</v>
      </c>
      <c r="AO235" s="1" t="s">
        <v>14</v>
      </c>
      <c r="AP235" s="1">
        <v>1.2749999999999999</v>
      </c>
      <c r="AQ235" s="1" t="s">
        <v>42</v>
      </c>
      <c r="AR235" s="1">
        <v>956.67</v>
      </c>
      <c r="AS235" s="1" t="s">
        <v>17</v>
      </c>
      <c r="AU235" s="1" t="s">
        <v>86</v>
      </c>
      <c r="AV235" s="1" t="s">
        <v>24</v>
      </c>
      <c r="AX235">
        <f t="shared" si="26"/>
        <v>472403.62</v>
      </c>
      <c r="AY235">
        <f t="shared" si="24"/>
        <v>472.40361999999999</v>
      </c>
      <c r="AZ235" s="1">
        <v>486</v>
      </c>
      <c r="BA235" s="8">
        <f t="shared" si="25"/>
        <v>1000.5</v>
      </c>
      <c r="BB235" s="8">
        <f t="shared" si="27"/>
        <v>590.29499999999996</v>
      </c>
    </row>
    <row r="236" spans="1:54" x14ac:dyDescent="0.25">
      <c r="A236" s="1" t="s">
        <v>435</v>
      </c>
      <c r="B236" s="1">
        <v>201600511</v>
      </c>
      <c r="C236" s="1" t="s">
        <v>287</v>
      </c>
      <c r="D236" s="1" t="s">
        <v>288</v>
      </c>
      <c r="E236" s="1">
        <v>4953000</v>
      </c>
      <c r="F236" s="1">
        <v>421.48719360000001</v>
      </c>
      <c r="G236" s="1" t="s">
        <v>21</v>
      </c>
      <c r="H236" s="1" t="s">
        <v>254</v>
      </c>
      <c r="I236" s="2">
        <v>42417.375</v>
      </c>
      <c r="K236" s="1">
        <v>7.5664999999999996</v>
      </c>
      <c r="L236" s="1">
        <v>732</v>
      </c>
      <c r="O236" s="1">
        <v>229</v>
      </c>
      <c r="P236" s="1">
        <v>129</v>
      </c>
      <c r="Q236" s="1">
        <v>17.8</v>
      </c>
      <c r="V236" s="1">
        <v>77200</v>
      </c>
      <c r="W236" s="1">
        <v>18700</v>
      </c>
      <c r="X236" s="1">
        <v>69500</v>
      </c>
      <c r="Y236" s="1">
        <v>3020</v>
      </c>
      <c r="Z236" s="1">
        <v>57.731000000000002</v>
      </c>
      <c r="AA236" s="1">
        <v>37.200000000000003</v>
      </c>
      <c r="AB236" s="1" t="s">
        <v>14</v>
      </c>
      <c r="AD236" s="1" t="s">
        <v>123</v>
      </c>
      <c r="AE236" s="1">
        <v>1.0329999999999999</v>
      </c>
      <c r="AF236" s="1" t="s">
        <v>85</v>
      </c>
      <c r="AG236" s="1" t="s">
        <v>46</v>
      </c>
      <c r="AH236" s="1" t="s">
        <v>17</v>
      </c>
      <c r="AI236" s="1" t="s">
        <v>23</v>
      </c>
      <c r="AJ236" s="1" t="s">
        <v>86</v>
      </c>
      <c r="AK236" s="1">
        <v>1.958</v>
      </c>
      <c r="AL236" s="1">
        <v>0.104</v>
      </c>
      <c r="AM236" s="1" t="s">
        <v>54</v>
      </c>
      <c r="AN236" s="1">
        <v>1.7350000000000001</v>
      </c>
      <c r="AO236" s="1" t="s">
        <v>14</v>
      </c>
      <c r="AP236" s="1">
        <v>1.6060000000000001</v>
      </c>
      <c r="AQ236" s="1" t="s">
        <v>42</v>
      </c>
      <c r="AR236" s="1">
        <v>937.98</v>
      </c>
      <c r="AS236" s="1" t="s">
        <v>17</v>
      </c>
      <c r="AU236" s="1" t="s">
        <v>86</v>
      </c>
      <c r="AV236" s="1" t="s">
        <v>24</v>
      </c>
      <c r="AX236">
        <f t="shared" si="26"/>
        <v>494949.34700000001</v>
      </c>
      <c r="AY236">
        <f t="shared" si="24"/>
        <v>494.94934699999999</v>
      </c>
      <c r="AZ236" s="1">
        <v>582</v>
      </c>
      <c r="BA236" s="8">
        <f t="shared" si="25"/>
        <v>1098</v>
      </c>
      <c r="BB236" s="8">
        <f t="shared" si="27"/>
        <v>647.81999999999994</v>
      </c>
    </row>
    <row r="237" spans="1:54" x14ac:dyDescent="0.25">
      <c r="A237" s="1" t="s">
        <v>499</v>
      </c>
      <c r="B237" s="1">
        <v>201601174</v>
      </c>
      <c r="C237" s="1" t="s">
        <v>287</v>
      </c>
      <c r="D237" s="1" t="s">
        <v>295</v>
      </c>
      <c r="E237" s="1">
        <v>4953000</v>
      </c>
      <c r="F237" s="1">
        <v>421.48719360000001</v>
      </c>
      <c r="G237" s="1" t="s">
        <v>21</v>
      </c>
      <c r="H237" s="1" t="s">
        <v>254</v>
      </c>
      <c r="I237" s="2">
        <v>42464.645833333336</v>
      </c>
      <c r="K237" s="1">
        <v>8.1334999999999997</v>
      </c>
      <c r="L237" s="1">
        <v>665</v>
      </c>
      <c r="O237" s="1">
        <v>239</v>
      </c>
      <c r="P237" s="1">
        <v>119</v>
      </c>
      <c r="Q237" s="1">
        <v>20.6</v>
      </c>
      <c r="V237" s="1">
        <v>80000</v>
      </c>
      <c r="W237" s="1">
        <v>18900</v>
      </c>
      <c r="X237" s="1">
        <v>49400</v>
      </c>
      <c r="Y237" s="1">
        <v>2450</v>
      </c>
      <c r="Z237" s="1" t="s">
        <v>24</v>
      </c>
      <c r="AA237" s="1" t="s">
        <v>111</v>
      </c>
      <c r="AB237" s="1" t="s">
        <v>14</v>
      </c>
      <c r="AD237" s="1" t="s">
        <v>123</v>
      </c>
      <c r="AE237" s="1" t="s">
        <v>46</v>
      </c>
      <c r="AF237" s="1" t="s">
        <v>85</v>
      </c>
      <c r="AG237" s="1" t="s">
        <v>46</v>
      </c>
      <c r="AH237" s="1" t="s">
        <v>17</v>
      </c>
      <c r="AI237" s="1" t="s">
        <v>23</v>
      </c>
      <c r="AJ237" s="1" t="s">
        <v>86</v>
      </c>
      <c r="AK237" s="1">
        <v>1.1080000000000001</v>
      </c>
      <c r="AL237" s="1" t="s">
        <v>17</v>
      </c>
      <c r="AM237" s="1" t="s">
        <v>54</v>
      </c>
      <c r="AN237" s="1">
        <v>1.4750000000000001</v>
      </c>
      <c r="AO237" s="1" t="s">
        <v>14</v>
      </c>
      <c r="AP237" s="1" t="s">
        <v>46</v>
      </c>
      <c r="AQ237" s="1" t="s">
        <v>42</v>
      </c>
      <c r="AR237" s="1">
        <v>894.41</v>
      </c>
      <c r="AS237" s="1" t="s">
        <v>17</v>
      </c>
      <c r="AU237" s="1" t="s">
        <v>86</v>
      </c>
      <c r="AV237" s="1" t="s">
        <v>24</v>
      </c>
      <c r="AX237">
        <f t="shared" si="26"/>
        <v>483836.99300000007</v>
      </c>
      <c r="AY237">
        <f t="shared" si="24"/>
        <v>483.83699300000006</v>
      </c>
      <c r="AZ237" s="1">
        <v>476</v>
      </c>
      <c r="BA237" s="8">
        <f t="shared" si="25"/>
        <v>997.5</v>
      </c>
      <c r="BB237" s="8">
        <f t="shared" si="27"/>
        <v>588.52499999999998</v>
      </c>
    </row>
    <row r="238" spans="1:54" x14ac:dyDescent="0.25">
      <c r="A238" s="1" t="s">
        <v>451</v>
      </c>
      <c r="B238" s="1">
        <v>201600691</v>
      </c>
      <c r="C238" s="1" t="s">
        <v>287</v>
      </c>
      <c r="D238" s="1" t="s">
        <v>289</v>
      </c>
      <c r="E238" s="1">
        <v>4953000</v>
      </c>
      <c r="F238" s="1">
        <v>421.48719360000001</v>
      </c>
      <c r="G238" s="1" t="s">
        <v>21</v>
      </c>
      <c r="H238" s="1" t="s">
        <v>254</v>
      </c>
      <c r="I238" s="2">
        <v>42424.388888888891</v>
      </c>
      <c r="K238" s="1">
        <v>7.6579999999999995</v>
      </c>
      <c r="L238" s="1">
        <v>724</v>
      </c>
      <c r="O238" s="1">
        <v>246</v>
      </c>
      <c r="P238" s="1">
        <v>137</v>
      </c>
      <c r="Q238" s="1">
        <v>14.9</v>
      </c>
      <c r="V238" s="1">
        <v>85100</v>
      </c>
      <c r="W238" s="1">
        <v>22900</v>
      </c>
      <c r="X238" s="1">
        <v>54700</v>
      </c>
      <c r="Y238" s="1">
        <v>2930</v>
      </c>
      <c r="Z238" s="1" t="s">
        <v>24</v>
      </c>
      <c r="AA238" s="1" t="s">
        <v>111</v>
      </c>
      <c r="AB238" s="1" t="s">
        <v>14</v>
      </c>
      <c r="AD238" s="1" t="s">
        <v>123</v>
      </c>
      <c r="AE238" s="1" t="s">
        <v>46</v>
      </c>
      <c r="AF238" s="1" t="s">
        <v>85</v>
      </c>
      <c r="AG238" s="1" t="s">
        <v>46</v>
      </c>
      <c r="AH238" s="1" t="s">
        <v>17</v>
      </c>
      <c r="AI238" s="1" t="s">
        <v>23</v>
      </c>
      <c r="AJ238" s="1" t="s">
        <v>86</v>
      </c>
      <c r="AK238" s="1">
        <v>1.34</v>
      </c>
      <c r="AL238" s="1" t="s">
        <v>17</v>
      </c>
      <c r="AM238" s="1" t="s">
        <v>54</v>
      </c>
      <c r="AN238" s="1">
        <v>1.625</v>
      </c>
      <c r="AO238" s="1" t="s">
        <v>14</v>
      </c>
      <c r="AP238" s="1">
        <v>1.349</v>
      </c>
      <c r="AQ238" s="1" t="s">
        <v>42</v>
      </c>
      <c r="AR238" s="1">
        <v>980.14</v>
      </c>
      <c r="AS238" s="1" t="s">
        <v>17</v>
      </c>
      <c r="AU238" s="1" t="s">
        <v>86</v>
      </c>
      <c r="AV238" s="1" t="s">
        <v>24</v>
      </c>
      <c r="AX238">
        <f t="shared" si="26"/>
        <v>511084.45399999991</v>
      </c>
      <c r="AY238">
        <f t="shared" si="24"/>
        <v>511.08445399999994</v>
      </c>
      <c r="AZ238" s="1">
        <v>530</v>
      </c>
      <c r="BA238" s="8">
        <f t="shared" si="25"/>
        <v>1086</v>
      </c>
      <c r="BB238" s="8">
        <f t="shared" si="27"/>
        <v>640.74</v>
      </c>
    </row>
    <row r="239" spans="1:54" x14ac:dyDescent="0.25">
      <c r="A239" s="1" t="s">
        <v>397</v>
      </c>
      <c r="B239" s="1">
        <v>201600510</v>
      </c>
      <c r="C239" s="1" t="s">
        <v>287</v>
      </c>
      <c r="D239" s="1" t="s">
        <v>288</v>
      </c>
      <c r="E239" s="1">
        <v>4952942</v>
      </c>
      <c r="F239" s="1">
        <v>510.74141184000007</v>
      </c>
      <c r="G239" s="1" t="s">
        <v>21</v>
      </c>
      <c r="H239" s="1" t="s">
        <v>254</v>
      </c>
      <c r="I239" s="2">
        <v>42417.4375</v>
      </c>
      <c r="K239" s="1">
        <v>6.9169999999999998</v>
      </c>
      <c r="L239" s="1">
        <v>735</v>
      </c>
      <c r="O239" s="1">
        <v>230</v>
      </c>
      <c r="P239" s="1">
        <v>132</v>
      </c>
      <c r="Q239" s="1">
        <v>15.8</v>
      </c>
      <c r="V239" s="1">
        <v>79100</v>
      </c>
      <c r="W239" s="1">
        <v>21000</v>
      </c>
      <c r="X239" s="1">
        <v>67500</v>
      </c>
      <c r="Y239" s="1">
        <v>3070</v>
      </c>
      <c r="Z239" s="1">
        <v>162.88999999999999</v>
      </c>
      <c r="AA239" s="1">
        <v>77.5</v>
      </c>
      <c r="AB239" s="1">
        <v>5.46</v>
      </c>
      <c r="AD239" s="1" t="s">
        <v>123</v>
      </c>
      <c r="AE239" s="1">
        <v>1.0760000000000001</v>
      </c>
      <c r="AF239" s="1">
        <v>112.47</v>
      </c>
      <c r="AG239" s="1" t="s">
        <v>46</v>
      </c>
      <c r="AH239" s="1" t="s">
        <v>17</v>
      </c>
      <c r="AI239" s="1" t="s">
        <v>23</v>
      </c>
      <c r="AJ239" s="1" t="s">
        <v>86</v>
      </c>
      <c r="AK239" s="1">
        <v>2.343</v>
      </c>
      <c r="AL239" s="1">
        <v>0.157</v>
      </c>
      <c r="AM239" s="1" t="s">
        <v>54</v>
      </c>
      <c r="AN239" s="1">
        <v>1.7410000000000001</v>
      </c>
      <c r="AO239" s="1" t="s">
        <v>14</v>
      </c>
      <c r="AP239" s="1">
        <v>1.744</v>
      </c>
      <c r="AQ239" s="1" t="s">
        <v>42</v>
      </c>
      <c r="AR239" s="1">
        <v>1065.0999999999999</v>
      </c>
      <c r="AS239" s="1" t="s">
        <v>17</v>
      </c>
      <c r="AU239" s="1" t="s">
        <v>86</v>
      </c>
      <c r="AV239" s="1">
        <v>11.863</v>
      </c>
      <c r="AX239">
        <f t="shared" si="26"/>
        <v>498432.34400000004</v>
      </c>
      <c r="AY239">
        <f t="shared" si="24"/>
        <v>498.43234400000006</v>
      </c>
      <c r="AZ239" s="1">
        <v>568</v>
      </c>
      <c r="BA239" s="8">
        <f t="shared" si="25"/>
        <v>1102.5</v>
      </c>
      <c r="BB239" s="8">
        <f t="shared" si="27"/>
        <v>650.47499999999991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U239"/>
  <sheetViews>
    <sheetView topLeftCell="A5" zoomScaleNormal="100" workbookViewId="0">
      <pane ySplit="1" topLeftCell="A33" activePane="bottomLeft" state="frozen"/>
      <selection activeCell="I5" sqref="I5"/>
      <selection pane="bottomLeft" activeCell="AN78" sqref="AN78"/>
    </sheetView>
  </sheetViews>
  <sheetFormatPr defaultRowHeight="15" x14ac:dyDescent="0.25"/>
  <cols>
    <col min="1" max="1" width="41.85546875" style="1" customWidth="1"/>
    <col min="2" max="2" width="41.28515625" style="1" customWidth="1"/>
    <col min="3" max="3" width="22" style="1" bestFit="1" customWidth="1"/>
    <col min="4" max="4" width="43.7109375" style="1" bestFit="1" customWidth="1"/>
    <col min="5" max="5" width="15.42578125" style="1" bestFit="1" customWidth="1"/>
    <col min="6" max="6" width="10.42578125" style="1" bestFit="1" customWidth="1"/>
    <col min="7" max="7" width="7.85546875" style="1" bestFit="1" customWidth="1"/>
    <col min="8" max="8" width="18" style="1" bestFit="1" customWidth="1"/>
    <col min="9" max="9" width="16.140625" style="2" customWidth="1"/>
    <col min="10" max="10" width="18.7109375" style="1" bestFit="1" customWidth="1"/>
    <col min="11" max="11" width="21.140625" style="1" bestFit="1" customWidth="1"/>
    <col min="12" max="12" width="18.28515625" style="1" bestFit="1" customWidth="1"/>
    <col min="13" max="13" width="20.42578125" style="1" bestFit="1" customWidth="1"/>
    <col min="14" max="14" width="20.140625" style="1" bestFit="1" customWidth="1"/>
    <col min="15" max="15" width="15.85546875" style="1" bestFit="1" customWidth="1"/>
    <col min="16" max="16" width="21.140625" style="1" bestFit="1" customWidth="1"/>
    <col min="17" max="17" width="2.42578125" customWidth="1"/>
    <col min="18" max="18" width="2.85546875" customWidth="1"/>
    <col min="19" max="19" width="18.42578125" style="1" bestFit="1" customWidth="1"/>
    <col min="20" max="20" width="20.85546875" style="1" bestFit="1" customWidth="1"/>
    <col min="21" max="21" width="18" style="1" bestFit="1" customWidth="1"/>
    <col min="22" max="22" width="20.140625" style="1" bestFit="1" customWidth="1"/>
    <col min="23" max="23" width="19.85546875" style="1" bestFit="1" customWidth="1"/>
    <col min="24" max="24" width="15.5703125" style="1" bestFit="1" customWidth="1"/>
    <col min="25" max="25" width="20.85546875" style="1" bestFit="1" customWidth="1"/>
    <col min="26" max="26" width="2.5703125" customWidth="1"/>
    <col min="27" max="27" width="8.42578125" customWidth="1"/>
    <col min="28" max="28" width="18.5703125" customWidth="1"/>
    <col min="29" max="29" width="19.85546875" customWidth="1"/>
    <col min="30" max="34" width="18.5703125" customWidth="1"/>
    <col min="45" max="45" width="48.5703125" customWidth="1"/>
    <col min="46" max="46" width="25.5703125" customWidth="1"/>
  </cols>
  <sheetData>
    <row r="4" spans="1:47" ht="21" x14ac:dyDescent="0.25">
      <c r="J4" s="6" t="s">
        <v>637</v>
      </c>
      <c r="S4" s="6" t="s">
        <v>639</v>
      </c>
    </row>
    <row r="5" spans="1:47" s="5" customFormat="1" ht="47.25" x14ac:dyDescent="0.25">
      <c r="A5" s="3" t="s">
        <v>396</v>
      </c>
      <c r="B5" s="3" t="s">
        <v>2</v>
      </c>
      <c r="C5" s="3" t="s">
        <v>0</v>
      </c>
      <c r="D5" s="3" t="s">
        <v>1</v>
      </c>
      <c r="E5" s="3" t="s">
        <v>3</v>
      </c>
      <c r="F5" s="3" t="s">
        <v>630</v>
      </c>
      <c r="G5" s="3" t="s">
        <v>4</v>
      </c>
      <c r="H5" s="3" t="s">
        <v>5</v>
      </c>
      <c r="I5" s="4" t="s">
        <v>6</v>
      </c>
      <c r="J5" s="3" t="s">
        <v>384</v>
      </c>
      <c r="K5" s="3" t="s">
        <v>356</v>
      </c>
      <c r="L5" s="3" t="s">
        <v>349</v>
      </c>
      <c r="M5" s="3" t="s">
        <v>347</v>
      </c>
      <c r="N5" s="3" t="s">
        <v>322</v>
      </c>
      <c r="O5" s="3" t="s">
        <v>341</v>
      </c>
      <c r="P5" s="3" t="s">
        <v>327</v>
      </c>
      <c r="S5" s="3" t="s">
        <v>385</v>
      </c>
      <c r="T5" s="3" t="s">
        <v>383</v>
      </c>
      <c r="U5" s="3" t="s">
        <v>382</v>
      </c>
      <c r="V5" s="3" t="s">
        <v>358</v>
      </c>
      <c r="W5" s="3" t="s">
        <v>379</v>
      </c>
      <c r="X5" s="3" t="s">
        <v>342</v>
      </c>
      <c r="Y5" s="3" t="s">
        <v>328</v>
      </c>
      <c r="AA5" s="5" t="s">
        <v>655</v>
      </c>
      <c r="AB5" s="3" t="s">
        <v>648</v>
      </c>
      <c r="AC5" s="3" t="s">
        <v>649</v>
      </c>
      <c r="AD5" s="3" t="s">
        <v>650</v>
      </c>
      <c r="AE5" s="3" t="s">
        <v>651</v>
      </c>
      <c r="AF5" s="3" t="s">
        <v>652</v>
      </c>
      <c r="AG5" s="3" t="s">
        <v>653</v>
      </c>
      <c r="AH5" s="3" t="s">
        <v>654</v>
      </c>
    </row>
    <row r="6" spans="1:47" s="5" customFormat="1" ht="15.75" x14ac:dyDescent="0.25">
      <c r="A6" s="3"/>
      <c r="B6" s="3"/>
      <c r="C6" s="3"/>
      <c r="D6" s="3"/>
      <c r="E6" s="3"/>
      <c r="F6" s="3" t="s">
        <v>631</v>
      </c>
      <c r="G6" s="3"/>
      <c r="H6" s="3"/>
      <c r="I6" s="4"/>
      <c r="J6" s="3" t="s">
        <v>632</v>
      </c>
      <c r="K6" s="3" t="s">
        <v>632</v>
      </c>
      <c r="L6" s="3" t="s">
        <v>632</v>
      </c>
      <c r="M6" s="3" t="s">
        <v>632</v>
      </c>
      <c r="N6" s="3" t="s">
        <v>632</v>
      </c>
      <c r="O6" s="3" t="s">
        <v>632</v>
      </c>
      <c r="P6" s="3" t="s">
        <v>632</v>
      </c>
      <c r="S6" s="3" t="s">
        <v>632</v>
      </c>
      <c r="T6" s="3" t="s">
        <v>632</v>
      </c>
      <c r="U6" s="3" t="s">
        <v>632</v>
      </c>
      <c r="V6" s="3" t="s">
        <v>632</v>
      </c>
      <c r="W6" s="3" t="s">
        <v>632</v>
      </c>
      <c r="X6" s="3" t="s">
        <v>632</v>
      </c>
      <c r="Y6" s="3" t="s">
        <v>632</v>
      </c>
      <c r="AA6" s="5" t="s">
        <v>631</v>
      </c>
    </row>
    <row r="7" spans="1:47" x14ac:dyDescent="0.25">
      <c r="A7" s="1" t="s">
        <v>530</v>
      </c>
      <c r="B7" s="1" t="s">
        <v>12</v>
      </c>
      <c r="C7" s="1" t="s">
        <v>10</v>
      </c>
      <c r="D7" s="1" t="s">
        <v>11</v>
      </c>
      <c r="E7" s="1" t="s">
        <v>13</v>
      </c>
      <c r="F7" s="1">
        <v>0</v>
      </c>
      <c r="G7" s="1" t="s">
        <v>8</v>
      </c>
      <c r="H7" s="1" t="s">
        <v>8</v>
      </c>
      <c r="I7" s="2">
        <v>42231.375</v>
      </c>
      <c r="J7" s="1">
        <v>370000</v>
      </c>
      <c r="K7" s="1">
        <v>27000</v>
      </c>
      <c r="L7" s="1">
        <v>5300</v>
      </c>
      <c r="M7" s="1">
        <v>2400</v>
      </c>
      <c r="N7" s="1">
        <v>34000</v>
      </c>
      <c r="O7" s="1">
        <v>150000</v>
      </c>
      <c r="P7" s="1">
        <v>36000</v>
      </c>
      <c r="S7" s="1">
        <v>380000</v>
      </c>
      <c r="T7" s="1">
        <v>27000</v>
      </c>
      <c r="U7" s="1">
        <v>5200</v>
      </c>
      <c r="V7" s="1">
        <v>2500</v>
      </c>
      <c r="W7" s="1">
        <v>33000</v>
      </c>
      <c r="X7" s="1">
        <v>120000</v>
      </c>
      <c r="Y7" s="1">
        <v>36000</v>
      </c>
      <c r="AA7">
        <f>F7</f>
        <v>0</v>
      </c>
      <c r="AB7" s="9">
        <f>J7/S7</f>
        <v>0.97368421052631582</v>
      </c>
      <c r="AC7" s="9">
        <f t="shared" ref="AC7:AH7" si="0">K7/T7</f>
        <v>1</v>
      </c>
      <c r="AD7" s="9">
        <f t="shared" si="0"/>
        <v>1.0192307692307692</v>
      </c>
      <c r="AE7" s="9">
        <f t="shared" si="0"/>
        <v>0.96</v>
      </c>
      <c r="AF7" s="9">
        <f t="shared" si="0"/>
        <v>1.0303030303030303</v>
      </c>
      <c r="AG7" s="9">
        <f t="shared" si="0"/>
        <v>1.25</v>
      </c>
      <c r="AH7" s="9">
        <f t="shared" si="0"/>
        <v>1</v>
      </c>
    </row>
    <row r="8" spans="1:47" x14ac:dyDescent="0.25">
      <c r="A8" s="1" t="s">
        <v>531</v>
      </c>
      <c r="B8" s="1" t="s">
        <v>25</v>
      </c>
      <c r="C8" s="1" t="s">
        <v>7</v>
      </c>
      <c r="D8" s="1" t="s">
        <v>19</v>
      </c>
      <c r="E8" s="1" t="s">
        <v>20</v>
      </c>
      <c r="F8" s="1">
        <v>0.78857856000000004</v>
      </c>
      <c r="G8" s="1" t="s">
        <v>21</v>
      </c>
      <c r="H8" s="1" t="s">
        <v>22</v>
      </c>
      <c r="I8" s="2">
        <v>42227.831250000003</v>
      </c>
      <c r="N8" s="1">
        <v>33000</v>
      </c>
      <c r="P8" s="1">
        <v>31000</v>
      </c>
      <c r="W8" s="1">
        <v>31000</v>
      </c>
      <c r="Y8" s="1">
        <v>33000</v>
      </c>
      <c r="AA8">
        <f t="shared" ref="AA8:AA71" si="1">F8</f>
        <v>0.78857856000000004</v>
      </c>
      <c r="AB8" s="9"/>
      <c r="AC8" s="9"/>
      <c r="AD8" s="9"/>
      <c r="AE8" s="9"/>
      <c r="AF8" s="9">
        <f t="shared" ref="AF8:AF15" si="2">N8/W8</f>
        <v>1.064516129032258</v>
      </c>
      <c r="AG8" s="9"/>
      <c r="AH8" s="9">
        <f t="shared" ref="AH8:AH15" si="3">P8/Y8</f>
        <v>0.93939393939393945</v>
      </c>
    </row>
    <row r="9" spans="1:47" x14ac:dyDescent="0.25">
      <c r="A9" s="1" t="s">
        <v>532</v>
      </c>
      <c r="B9" s="1" t="s">
        <v>27</v>
      </c>
      <c r="C9" s="1" t="s">
        <v>7</v>
      </c>
      <c r="D9" s="1" t="s">
        <v>26</v>
      </c>
      <c r="E9" s="1" t="s">
        <v>28</v>
      </c>
      <c r="F9" s="1">
        <v>0.80467200000000005</v>
      </c>
      <c r="G9" s="1" t="s">
        <v>21</v>
      </c>
      <c r="H9" s="1" t="s">
        <v>22</v>
      </c>
      <c r="I9" s="2">
        <v>42227.635416666664</v>
      </c>
      <c r="N9" s="1">
        <v>30000</v>
      </c>
      <c r="P9" s="1">
        <v>27000</v>
      </c>
      <c r="W9" s="1">
        <v>26000</v>
      </c>
      <c r="Y9" s="1">
        <v>27000</v>
      </c>
      <c r="AA9">
        <f t="shared" si="1"/>
        <v>0.80467200000000005</v>
      </c>
      <c r="AB9" s="9"/>
      <c r="AC9" s="9"/>
      <c r="AD9" s="9"/>
      <c r="AE9" s="9"/>
      <c r="AF9" s="9">
        <f t="shared" si="2"/>
        <v>1.1538461538461537</v>
      </c>
      <c r="AG9" s="9"/>
      <c r="AH9" s="9">
        <f t="shared" si="3"/>
        <v>1</v>
      </c>
    </row>
    <row r="10" spans="1:47" x14ac:dyDescent="0.25">
      <c r="A10" s="1" t="s">
        <v>534</v>
      </c>
      <c r="B10" s="1" t="s">
        <v>40</v>
      </c>
      <c r="C10" s="1" t="s">
        <v>7</v>
      </c>
      <c r="D10" s="1" t="s">
        <v>39</v>
      </c>
      <c r="E10" s="1">
        <v>9458</v>
      </c>
      <c r="F10" s="1">
        <v>0.82076544000000007</v>
      </c>
      <c r="G10" s="1" t="s">
        <v>29</v>
      </c>
      <c r="H10" s="1" t="s">
        <v>30</v>
      </c>
      <c r="I10" s="2">
        <v>42227.645833333336</v>
      </c>
      <c r="N10" s="1">
        <v>2500</v>
      </c>
      <c r="P10" s="1">
        <v>11000</v>
      </c>
      <c r="W10" s="1">
        <v>2800</v>
      </c>
      <c r="Y10" s="1">
        <v>12000</v>
      </c>
      <c r="AA10">
        <f t="shared" si="1"/>
        <v>0.82076544000000007</v>
      </c>
      <c r="AB10" s="9"/>
      <c r="AC10" s="9"/>
      <c r="AD10" s="9"/>
      <c r="AE10" s="9"/>
      <c r="AF10" s="9">
        <f t="shared" si="2"/>
        <v>0.8928571428571429</v>
      </c>
      <c r="AG10" s="9"/>
      <c r="AH10" s="9">
        <f t="shared" si="3"/>
        <v>0.91666666666666663</v>
      </c>
    </row>
    <row r="11" spans="1:47" x14ac:dyDescent="0.25">
      <c r="A11" s="1" t="s">
        <v>533</v>
      </c>
      <c r="B11" s="1" t="s">
        <v>37</v>
      </c>
      <c r="C11" s="1" t="s">
        <v>7</v>
      </c>
      <c r="D11" s="1" t="s">
        <v>36</v>
      </c>
      <c r="E11" s="1" t="s">
        <v>38</v>
      </c>
      <c r="F11" s="1">
        <v>0.82076544000000007</v>
      </c>
      <c r="G11" s="1" t="s">
        <v>29</v>
      </c>
      <c r="H11" s="1" t="s">
        <v>30</v>
      </c>
      <c r="I11" s="2">
        <v>42227.637499999997</v>
      </c>
      <c r="N11" s="1">
        <v>20000</v>
      </c>
      <c r="P11" s="1">
        <v>28000</v>
      </c>
      <c r="W11" s="1">
        <v>22000</v>
      </c>
      <c r="Y11" s="1">
        <v>31000</v>
      </c>
      <c r="AA11">
        <f t="shared" si="1"/>
        <v>0.82076544000000007</v>
      </c>
      <c r="AB11" s="9"/>
      <c r="AC11" s="9"/>
      <c r="AD11" s="9"/>
      <c r="AE11" s="9"/>
      <c r="AF11" s="9">
        <f t="shared" si="2"/>
        <v>0.90909090909090906</v>
      </c>
      <c r="AG11" s="9"/>
      <c r="AH11" s="9">
        <f t="shared" si="3"/>
        <v>0.90322580645161288</v>
      </c>
    </row>
    <row r="12" spans="1:47" x14ac:dyDescent="0.25">
      <c r="A12" s="1" t="s">
        <v>535</v>
      </c>
      <c r="B12" s="1" t="s">
        <v>44</v>
      </c>
      <c r="C12" s="1" t="s">
        <v>10</v>
      </c>
      <c r="D12" s="1" t="s">
        <v>11</v>
      </c>
      <c r="E12" s="1" t="s">
        <v>45</v>
      </c>
      <c r="F12" s="1">
        <v>0.86904576000000011</v>
      </c>
      <c r="G12" s="1" t="s">
        <v>21</v>
      </c>
      <c r="H12" s="1" t="s">
        <v>30</v>
      </c>
      <c r="I12" s="2">
        <v>42231.447916666664</v>
      </c>
      <c r="J12" s="1">
        <v>350000</v>
      </c>
      <c r="K12" s="1">
        <v>26000</v>
      </c>
      <c r="L12" s="1">
        <v>52000</v>
      </c>
      <c r="M12" s="1">
        <v>2200</v>
      </c>
      <c r="N12" s="1">
        <v>28000</v>
      </c>
      <c r="O12" s="1">
        <v>70000</v>
      </c>
      <c r="P12" s="1">
        <v>31000</v>
      </c>
      <c r="S12" s="1">
        <v>360000</v>
      </c>
      <c r="T12" s="1">
        <v>28000</v>
      </c>
      <c r="U12" s="1">
        <v>54000</v>
      </c>
      <c r="V12" s="1">
        <v>2200</v>
      </c>
      <c r="W12" s="1">
        <v>26000</v>
      </c>
      <c r="X12" s="1">
        <v>96000</v>
      </c>
      <c r="Y12" s="1">
        <v>32000</v>
      </c>
      <c r="AA12">
        <f t="shared" si="1"/>
        <v>0.86904576000000011</v>
      </c>
      <c r="AB12" s="9">
        <f t="shared" ref="AB12:AE14" si="4">J12/S12</f>
        <v>0.97222222222222221</v>
      </c>
      <c r="AC12" s="9">
        <f t="shared" si="4"/>
        <v>0.9285714285714286</v>
      </c>
      <c r="AD12" s="9">
        <f t="shared" si="4"/>
        <v>0.96296296296296291</v>
      </c>
      <c r="AE12" s="9">
        <f t="shared" si="4"/>
        <v>1</v>
      </c>
      <c r="AF12" s="9">
        <f t="shared" si="2"/>
        <v>1.0769230769230769</v>
      </c>
      <c r="AG12" s="10">
        <f t="shared" ref="AG12:AG20" si="5">O12/X12</f>
        <v>0.72916666666666663</v>
      </c>
      <c r="AH12" s="9">
        <f t="shared" si="3"/>
        <v>0.96875</v>
      </c>
      <c r="AS12" s="11" t="s">
        <v>535</v>
      </c>
      <c r="AT12" s="11" t="s">
        <v>44</v>
      </c>
      <c r="AU12" t="s">
        <v>656</v>
      </c>
    </row>
    <row r="13" spans="1:47" x14ac:dyDescent="0.25">
      <c r="A13" s="1" t="s">
        <v>399</v>
      </c>
      <c r="B13" s="1" t="s">
        <v>57</v>
      </c>
      <c r="C13" s="1" t="s">
        <v>10</v>
      </c>
      <c r="D13" s="1" t="s">
        <v>11</v>
      </c>
      <c r="E13" s="1" t="s">
        <v>49</v>
      </c>
      <c r="F13" s="1">
        <v>12.536789760000001</v>
      </c>
      <c r="G13" s="1" t="s">
        <v>21</v>
      </c>
      <c r="H13" s="1" t="s">
        <v>30</v>
      </c>
      <c r="I13" s="2">
        <v>42233.5</v>
      </c>
      <c r="J13" s="1">
        <v>170000</v>
      </c>
      <c r="K13" s="1">
        <v>10000</v>
      </c>
      <c r="L13" s="1">
        <v>4100</v>
      </c>
      <c r="M13" s="1">
        <v>1750</v>
      </c>
      <c r="N13" s="1">
        <v>7600</v>
      </c>
      <c r="O13" s="1">
        <v>7950</v>
      </c>
      <c r="P13" s="1">
        <v>6050</v>
      </c>
      <c r="S13" s="1">
        <v>180000</v>
      </c>
      <c r="T13" s="1">
        <v>10000</v>
      </c>
      <c r="U13" s="1">
        <v>4450</v>
      </c>
      <c r="V13" s="1">
        <v>1800</v>
      </c>
      <c r="W13" s="1">
        <v>7750</v>
      </c>
      <c r="X13" s="1">
        <v>14000</v>
      </c>
      <c r="Y13" s="1">
        <v>5900</v>
      </c>
      <c r="AA13">
        <f t="shared" si="1"/>
        <v>12.536789760000001</v>
      </c>
      <c r="AB13" s="9">
        <f t="shared" si="4"/>
        <v>0.94444444444444442</v>
      </c>
      <c r="AC13" s="9">
        <f t="shared" si="4"/>
        <v>1</v>
      </c>
      <c r="AD13" s="9">
        <f t="shared" si="4"/>
        <v>0.9213483146067416</v>
      </c>
      <c r="AE13" s="9">
        <f t="shared" si="4"/>
        <v>0.97222222222222221</v>
      </c>
      <c r="AF13" s="9">
        <f t="shared" si="2"/>
        <v>0.98064516129032253</v>
      </c>
      <c r="AG13" s="9">
        <f t="shared" si="5"/>
        <v>0.56785714285714284</v>
      </c>
      <c r="AH13" s="9">
        <f t="shared" si="3"/>
        <v>1.0254237288135593</v>
      </c>
      <c r="AU13" t="s">
        <v>657</v>
      </c>
    </row>
    <row r="14" spans="1:47" x14ac:dyDescent="0.25">
      <c r="A14" s="1" t="s">
        <v>536</v>
      </c>
      <c r="B14" s="1" t="s">
        <v>55</v>
      </c>
      <c r="C14" s="1" t="s">
        <v>10</v>
      </c>
      <c r="D14" s="1" t="s">
        <v>11</v>
      </c>
      <c r="E14" s="1" t="s">
        <v>49</v>
      </c>
      <c r="F14" s="1">
        <v>12.536789760000001</v>
      </c>
      <c r="G14" s="1" t="s">
        <v>21</v>
      </c>
      <c r="H14" s="1" t="s">
        <v>30</v>
      </c>
      <c r="I14" s="2">
        <v>42232.53125</v>
      </c>
      <c r="J14" s="1">
        <v>170000</v>
      </c>
      <c r="K14" s="1">
        <v>10000</v>
      </c>
      <c r="L14" s="1">
        <v>4100</v>
      </c>
      <c r="M14" s="1">
        <v>1800</v>
      </c>
      <c r="N14" s="1">
        <v>7800</v>
      </c>
      <c r="O14" s="1">
        <v>8100</v>
      </c>
      <c r="P14" s="1">
        <v>6000</v>
      </c>
      <c r="S14" s="1">
        <v>170000</v>
      </c>
      <c r="T14" s="1">
        <v>9800</v>
      </c>
      <c r="U14" s="1">
        <v>4300</v>
      </c>
      <c r="V14" s="1">
        <v>1700</v>
      </c>
      <c r="W14" s="1">
        <v>7300</v>
      </c>
      <c r="X14" s="1">
        <v>12000</v>
      </c>
      <c r="Y14" s="1">
        <v>5600</v>
      </c>
      <c r="AA14">
        <f t="shared" si="1"/>
        <v>12.536789760000001</v>
      </c>
      <c r="AB14" s="9">
        <f t="shared" si="4"/>
        <v>1</v>
      </c>
      <c r="AC14" s="9">
        <f t="shared" si="4"/>
        <v>1.0204081632653061</v>
      </c>
      <c r="AD14" s="9">
        <f t="shared" si="4"/>
        <v>0.95348837209302328</v>
      </c>
      <c r="AE14" s="9">
        <f t="shared" si="4"/>
        <v>1.0588235294117647</v>
      </c>
      <c r="AF14" s="9">
        <f t="shared" si="2"/>
        <v>1.0684931506849316</v>
      </c>
      <c r="AG14" s="9">
        <f t="shared" si="5"/>
        <v>0.67500000000000004</v>
      </c>
      <c r="AH14" s="9">
        <f t="shared" si="3"/>
        <v>1.0714285714285714</v>
      </c>
      <c r="AS14" s="11" t="s">
        <v>582</v>
      </c>
      <c r="AT14" s="11" t="s">
        <v>214</v>
      </c>
      <c r="AU14" t="s">
        <v>658</v>
      </c>
    </row>
    <row r="15" spans="1:47" x14ac:dyDescent="0.25">
      <c r="A15" s="1" t="s">
        <v>402</v>
      </c>
      <c r="B15" s="1" t="s">
        <v>79</v>
      </c>
      <c r="C15" s="1" t="s">
        <v>7</v>
      </c>
      <c r="D15" s="1" t="s">
        <v>62</v>
      </c>
      <c r="E15" s="1" t="s">
        <v>61</v>
      </c>
      <c r="F15" s="1">
        <v>13.775984640000003</v>
      </c>
      <c r="G15" s="1" t="s">
        <v>21</v>
      </c>
      <c r="H15" s="1" t="s">
        <v>30</v>
      </c>
      <c r="I15" s="2">
        <v>42528.5</v>
      </c>
      <c r="J15" s="1">
        <v>31000</v>
      </c>
      <c r="K15" s="1">
        <v>2600</v>
      </c>
      <c r="L15" s="1">
        <v>1700</v>
      </c>
      <c r="M15" s="1">
        <v>600</v>
      </c>
      <c r="N15" s="1">
        <v>390</v>
      </c>
      <c r="O15" s="1">
        <v>2050</v>
      </c>
      <c r="P15" s="1">
        <v>835</v>
      </c>
      <c r="W15" s="1">
        <v>3100</v>
      </c>
      <c r="X15" s="1">
        <v>13500</v>
      </c>
      <c r="Y15" s="1">
        <v>1200</v>
      </c>
      <c r="AA15">
        <f t="shared" si="1"/>
        <v>13.775984640000003</v>
      </c>
      <c r="AB15" s="9"/>
      <c r="AC15" s="9"/>
      <c r="AD15" s="9"/>
      <c r="AE15" s="9"/>
      <c r="AF15" s="9">
        <f t="shared" si="2"/>
        <v>0.12580645161290321</v>
      </c>
      <c r="AG15" s="9">
        <f t="shared" si="5"/>
        <v>0.15185185185185185</v>
      </c>
      <c r="AH15" s="9">
        <f t="shared" si="3"/>
        <v>0.6958333333333333</v>
      </c>
      <c r="AU15" t="s">
        <v>659</v>
      </c>
    </row>
    <row r="16" spans="1:47" x14ac:dyDescent="0.25">
      <c r="A16" s="1" t="s">
        <v>540</v>
      </c>
      <c r="B16" s="1" t="s">
        <v>71</v>
      </c>
      <c r="C16" s="1" t="s">
        <v>7</v>
      </c>
      <c r="D16" s="1" t="s">
        <v>62</v>
      </c>
      <c r="E16" s="1" t="s">
        <v>61</v>
      </c>
      <c r="F16" s="1">
        <v>13.775984640000003</v>
      </c>
      <c r="G16" s="1" t="s">
        <v>21</v>
      </c>
      <c r="H16" s="1" t="s">
        <v>30</v>
      </c>
      <c r="I16" s="2">
        <v>42465.520833333336</v>
      </c>
      <c r="J16" s="1">
        <v>120000</v>
      </c>
      <c r="K16" s="1">
        <v>7500</v>
      </c>
      <c r="L16" s="1">
        <v>3200</v>
      </c>
      <c r="M16" s="1">
        <v>1300</v>
      </c>
      <c r="N16" s="1">
        <v>4800</v>
      </c>
      <c r="O16" s="1">
        <v>8200</v>
      </c>
      <c r="P16" s="1">
        <v>3300</v>
      </c>
      <c r="X16" s="1">
        <v>13000</v>
      </c>
      <c r="AA16">
        <f t="shared" si="1"/>
        <v>13.775984640000003</v>
      </c>
      <c r="AB16" s="9"/>
      <c r="AC16" s="9"/>
      <c r="AD16" s="9"/>
      <c r="AE16" s="9"/>
      <c r="AF16" s="9"/>
      <c r="AG16" s="9">
        <f t="shared" si="5"/>
        <v>0.63076923076923075</v>
      </c>
      <c r="AH16" s="9"/>
      <c r="AS16" s="11" t="s">
        <v>467</v>
      </c>
      <c r="AT16" s="11">
        <v>201600826</v>
      </c>
      <c r="AU16" t="s">
        <v>660</v>
      </c>
    </row>
    <row r="17" spans="1:47" x14ac:dyDescent="0.25">
      <c r="A17" s="1" t="s">
        <v>541</v>
      </c>
      <c r="B17" s="1" t="s">
        <v>76</v>
      </c>
      <c r="C17" s="1" t="s">
        <v>7</v>
      </c>
      <c r="D17" s="1" t="s">
        <v>62</v>
      </c>
      <c r="E17" s="1" t="s">
        <v>61</v>
      </c>
      <c r="F17" s="1">
        <v>13.775984640000003</v>
      </c>
      <c r="G17" s="1" t="s">
        <v>21</v>
      </c>
      <c r="H17" s="1" t="s">
        <v>30</v>
      </c>
      <c r="I17" s="2">
        <v>42479.479166666664</v>
      </c>
      <c r="J17" s="1">
        <v>110000</v>
      </c>
      <c r="K17" s="1">
        <v>7200</v>
      </c>
      <c r="L17" s="1">
        <v>3100</v>
      </c>
      <c r="M17" s="1">
        <v>1200</v>
      </c>
      <c r="N17" s="1">
        <v>4600</v>
      </c>
      <c r="O17" s="1">
        <v>13000</v>
      </c>
      <c r="P17" s="1">
        <v>3200</v>
      </c>
      <c r="X17" s="1">
        <v>16000</v>
      </c>
      <c r="AA17">
        <f t="shared" si="1"/>
        <v>13.775984640000003</v>
      </c>
      <c r="AB17" s="9"/>
      <c r="AC17" s="9"/>
      <c r="AD17" s="9"/>
      <c r="AE17" s="9"/>
      <c r="AF17" s="9"/>
      <c r="AG17" s="9">
        <f t="shared" si="5"/>
        <v>0.8125</v>
      </c>
      <c r="AH17" s="9"/>
      <c r="AS17" s="11"/>
      <c r="AT17" s="11"/>
      <c r="AU17" t="s">
        <v>661</v>
      </c>
    </row>
    <row r="18" spans="1:47" x14ac:dyDescent="0.25">
      <c r="A18" s="1" t="s">
        <v>539</v>
      </c>
      <c r="B18" s="1" t="s">
        <v>68</v>
      </c>
      <c r="C18" s="1" t="s">
        <v>7</v>
      </c>
      <c r="D18" s="1" t="s">
        <v>62</v>
      </c>
      <c r="E18" s="1" t="s">
        <v>61</v>
      </c>
      <c r="F18" s="1">
        <v>13.775984640000003</v>
      </c>
      <c r="G18" s="1" t="s">
        <v>21</v>
      </c>
      <c r="H18" s="1" t="s">
        <v>30</v>
      </c>
      <c r="I18" s="2">
        <v>42423.989583333336</v>
      </c>
      <c r="J18" s="1">
        <v>170000</v>
      </c>
      <c r="K18" s="1">
        <v>10000</v>
      </c>
      <c r="L18" s="1">
        <v>4100</v>
      </c>
      <c r="M18" s="1">
        <v>1700</v>
      </c>
      <c r="N18" s="1">
        <v>6400</v>
      </c>
      <c r="O18" s="1">
        <v>8700</v>
      </c>
      <c r="P18" s="1">
        <v>4600</v>
      </c>
      <c r="X18" s="1">
        <v>14000</v>
      </c>
      <c r="AA18">
        <f t="shared" si="1"/>
        <v>13.775984640000003</v>
      </c>
      <c r="AB18" s="9"/>
      <c r="AC18" s="9"/>
      <c r="AD18" s="9"/>
      <c r="AE18" s="9"/>
      <c r="AF18" s="9"/>
      <c r="AG18" s="9">
        <f t="shared" si="5"/>
        <v>0.62142857142857144</v>
      </c>
      <c r="AH18" s="9"/>
      <c r="AS18" s="11" t="s">
        <v>499</v>
      </c>
      <c r="AT18" s="11">
        <v>201601174</v>
      </c>
      <c r="AU18" t="s">
        <v>662</v>
      </c>
    </row>
    <row r="19" spans="1:47" x14ac:dyDescent="0.25">
      <c r="A19" s="1" t="s">
        <v>537</v>
      </c>
      <c r="B19" s="1" t="s">
        <v>63</v>
      </c>
      <c r="C19" s="1" t="s">
        <v>7</v>
      </c>
      <c r="D19" s="1" t="s">
        <v>62</v>
      </c>
      <c r="E19" s="1" t="s">
        <v>61</v>
      </c>
      <c r="F19" s="1">
        <v>13.775984640000003</v>
      </c>
      <c r="G19" s="1" t="s">
        <v>21</v>
      </c>
      <c r="H19" s="1" t="s">
        <v>30</v>
      </c>
      <c r="I19" s="2">
        <v>42290.541666666664</v>
      </c>
      <c r="J19" s="1">
        <v>170000</v>
      </c>
      <c r="K19" s="1">
        <v>10000</v>
      </c>
      <c r="L19" s="1">
        <v>4300</v>
      </c>
      <c r="M19" s="1">
        <v>1800</v>
      </c>
      <c r="N19" s="1">
        <v>6500</v>
      </c>
      <c r="O19" s="1">
        <v>6800</v>
      </c>
      <c r="P19" s="1">
        <v>6100</v>
      </c>
      <c r="X19" s="1">
        <v>14000</v>
      </c>
      <c r="AA19">
        <f t="shared" si="1"/>
        <v>13.775984640000003</v>
      </c>
      <c r="AB19" s="9"/>
      <c r="AC19" s="9"/>
      <c r="AD19" s="9"/>
      <c r="AE19" s="9"/>
      <c r="AF19" s="9"/>
      <c r="AG19" s="9">
        <f t="shared" si="5"/>
        <v>0.48571428571428571</v>
      </c>
      <c r="AH19" s="9"/>
      <c r="AU19" t="s">
        <v>663</v>
      </c>
    </row>
    <row r="20" spans="1:47" x14ac:dyDescent="0.25">
      <c r="A20" s="1" t="s">
        <v>538</v>
      </c>
      <c r="B20" s="1" t="s">
        <v>66</v>
      </c>
      <c r="C20" s="1" t="s">
        <v>7</v>
      </c>
      <c r="D20" s="1" t="s">
        <v>62</v>
      </c>
      <c r="E20" s="1" t="s">
        <v>61</v>
      </c>
      <c r="F20" s="1">
        <v>13.775984640000003</v>
      </c>
      <c r="G20" s="1" t="s">
        <v>21</v>
      </c>
      <c r="H20" s="1" t="s">
        <v>30</v>
      </c>
      <c r="I20" s="2">
        <v>42339.520833333336</v>
      </c>
      <c r="J20" s="1">
        <v>180000</v>
      </c>
      <c r="K20" s="1">
        <v>11000</v>
      </c>
      <c r="L20" s="1">
        <v>4500</v>
      </c>
      <c r="M20" s="1">
        <v>1900</v>
      </c>
      <c r="N20" s="1">
        <v>6300</v>
      </c>
      <c r="O20" s="1">
        <v>11000</v>
      </c>
      <c r="P20" s="1">
        <v>5400</v>
      </c>
      <c r="X20" s="1">
        <v>19000</v>
      </c>
      <c r="AA20">
        <f t="shared" si="1"/>
        <v>13.775984640000003</v>
      </c>
      <c r="AB20" s="9"/>
      <c r="AC20" s="9"/>
      <c r="AD20" s="9"/>
      <c r="AE20" s="9"/>
      <c r="AF20" s="9"/>
      <c r="AG20" s="9">
        <f t="shared" si="5"/>
        <v>0.57894736842105265</v>
      </c>
      <c r="AH20" s="9"/>
    </row>
    <row r="21" spans="1:47" x14ac:dyDescent="0.25">
      <c r="A21" s="1" t="s">
        <v>542</v>
      </c>
      <c r="B21" s="1" t="s">
        <v>92</v>
      </c>
      <c r="C21" s="1" t="s">
        <v>10</v>
      </c>
      <c r="D21" s="1" t="s">
        <v>11</v>
      </c>
      <c r="E21" s="1" t="s">
        <v>83</v>
      </c>
      <c r="F21" s="1">
        <v>13.904732160000002</v>
      </c>
      <c r="G21" s="1" t="s">
        <v>29</v>
      </c>
      <c r="H21" s="1" t="s">
        <v>84</v>
      </c>
      <c r="I21" s="2">
        <v>42232.541666666664</v>
      </c>
      <c r="J21" s="1">
        <v>46000</v>
      </c>
      <c r="K21" s="1">
        <v>2800</v>
      </c>
      <c r="L21" s="1">
        <v>1800</v>
      </c>
      <c r="M21" s="1">
        <v>620</v>
      </c>
      <c r="N21" s="1">
        <v>56</v>
      </c>
      <c r="O21" s="1" t="s">
        <v>93</v>
      </c>
      <c r="P21" s="1">
        <v>830</v>
      </c>
      <c r="S21" s="1">
        <v>48000</v>
      </c>
      <c r="T21" s="1">
        <v>2800</v>
      </c>
      <c r="U21" s="1">
        <v>1900</v>
      </c>
      <c r="V21" s="1">
        <v>570</v>
      </c>
      <c r="W21" s="1">
        <v>82</v>
      </c>
      <c r="X21" s="1">
        <v>120</v>
      </c>
      <c r="Y21" s="1">
        <v>780</v>
      </c>
      <c r="AA21">
        <f t="shared" si="1"/>
        <v>13.904732160000002</v>
      </c>
      <c r="AB21" s="9">
        <f>J21/S21</f>
        <v>0.95833333333333337</v>
      </c>
      <c r="AC21" s="9">
        <f>K21/T21</f>
        <v>1</v>
      </c>
      <c r="AD21" s="9">
        <f>L21/U21</f>
        <v>0.94736842105263153</v>
      </c>
      <c r="AE21" s="9">
        <f>M21/V21</f>
        <v>1.0877192982456141</v>
      </c>
      <c r="AF21" s="9">
        <f>N21/W21</f>
        <v>0.68292682926829273</v>
      </c>
      <c r="AG21" s="9"/>
      <c r="AH21" s="9">
        <f>P21/Y21</f>
        <v>1.0641025641025641</v>
      </c>
    </row>
    <row r="22" spans="1:47" x14ac:dyDescent="0.25">
      <c r="A22" s="1" t="s">
        <v>398</v>
      </c>
      <c r="B22" s="1" t="s">
        <v>89</v>
      </c>
      <c r="C22" s="1" t="s">
        <v>7</v>
      </c>
      <c r="D22" s="1" t="s">
        <v>91</v>
      </c>
      <c r="E22" s="1">
        <v>9488</v>
      </c>
      <c r="F22" s="1">
        <v>13.904732160000002</v>
      </c>
      <c r="G22" s="1" t="s">
        <v>29</v>
      </c>
      <c r="H22" s="1" t="s">
        <v>84</v>
      </c>
      <c r="I22" s="2">
        <v>42227.681944444441</v>
      </c>
      <c r="N22" s="1">
        <v>85</v>
      </c>
      <c r="P22" s="1">
        <v>840</v>
      </c>
      <c r="W22" s="1">
        <v>73</v>
      </c>
      <c r="Y22" s="1">
        <v>840</v>
      </c>
      <c r="AA22">
        <f t="shared" si="1"/>
        <v>13.904732160000002</v>
      </c>
      <c r="AB22" s="9"/>
      <c r="AC22" s="9"/>
      <c r="AD22" s="9"/>
      <c r="AE22" s="9"/>
      <c r="AF22" s="9">
        <f>N22/W22</f>
        <v>1.1643835616438356</v>
      </c>
      <c r="AG22" s="9"/>
      <c r="AH22" s="9">
        <f>P22/Y22</f>
        <v>1</v>
      </c>
    </row>
    <row r="23" spans="1:47" x14ac:dyDescent="0.25">
      <c r="A23" s="1" t="s">
        <v>543</v>
      </c>
      <c r="B23" s="1" t="s">
        <v>94</v>
      </c>
      <c r="C23" s="1" t="s">
        <v>10</v>
      </c>
      <c r="D23" s="1" t="s">
        <v>11</v>
      </c>
      <c r="E23" s="1" t="s">
        <v>83</v>
      </c>
      <c r="F23" s="1">
        <v>13.904732160000002</v>
      </c>
      <c r="G23" s="1" t="s">
        <v>29</v>
      </c>
      <c r="H23" s="1" t="s">
        <v>84</v>
      </c>
      <c r="I23" s="2">
        <v>42233.489583333336</v>
      </c>
      <c r="J23" s="1">
        <v>46000</v>
      </c>
      <c r="K23" s="1">
        <v>2800</v>
      </c>
      <c r="L23" s="1">
        <v>2000</v>
      </c>
      <c r="M23" s="1">
        <v>620</v>
      </c>
      <c r="N23" s="1">
        <v>50</v>
      </c>
      <c r="O23" s="1" t="s">
        <v>93</v>
      </c>
      <c r="P23" s="1">
        <v>840</v>
      </c>
      <c r="S23" s="1">
        <v>49000</v>
      </c>
      <c r="T23" s="1">
        <v>2800</v>
      </c>
      <c r="U23" s="1">
        <v>2000</v>
      </c>
      <c r="V23" s="1">
        <v>570</v>
      </c>
      <c r="W23" s="1">
        <v>80</v>
      </c>
      <c r="X23" s="1">
        <v>120</v>
      </c>
      <c r="Y23" s="1">
        <v>790</v>
      </c>
      <c r="AA23">
        <f t="shared" si="1"/>
        <v>13.904732160000002</v>
      </c>
      <c r="AB23" s="9">
        <f>J23/S23</f>
        <v>0.93877551020408168</v>
      </c>
      <c r="AC23" s="9">
        <f>K23/T23</f>
        <v>1</v>
      </c>
      <c r="AD23" s="9">
        <f>L23/U23</f>
        <v>1</v>
      </c>
      <c r="AE23" s="9">
        <f>M23/V23</f>
        <v>1.0877192982456141</v>
      </c>
      <c r="AF23" s="9">
        <f>N23/W23</f>
        <v>0.625</v>
      </c>
      <c r="AG23" s="9"/>
      <c r="AH23" s="9">
        <f>P23/Y23</f>
        <v>1.0632911392405062</v>
      </c>
    </row>
    <row r="24" spans="1:47" x14ac:dyDescent="0.25">
      <c r="A24" s="1" t="s">
        <v>400</v>
      </c>
      <c r="B24" s="1" t="s">
        <v>109</v>
      </c>
      <c r="C24" s="1" t="s">
        <v>7</v>
      </c>
      <c r="D24" s="1" t="s">
        <v>100</v>
      </c>
      <c r="E24" s="1">
        <v>82</v>
      </c>
      <c r="F24" s="1">
        <v>15.56235648</v>
      </c>
      <c r="G24" s="1" t="s">
        <v>21</v>
      </c>
      <c r="H24" s="1" t="s">
        <v>84</v>
      </c>
      <c r="I24" s="2">
        <v>42528.458333333336</v>
      </c>
      <c r="J24" s="1">
        <v>21000</v>
      </c>
      <c r="K24" s="1">
        <v>1800</v>
      </c>
      <c r="L24" s="1">
        <v>1300</v>
      </c>
      <c r="M24" s="1">
        <v>460</v>
      </c>
      <c r="N24" s="1">
        <v>72.5</v>
      </c>
      <c r="O24" s="1">
        <v>240</v>
      </c>
      <c r="P24" s="1">
        <v>295</v>
      </c>
      <c r="W24" s="1">
        <v>1100</v>
      </c>
      <c r="X24" s="1">
        <v>3150</v>
      </c>
      <c r="Y24" s="1">
        <v>490</v>
      </c>
      <c r="AA24">
        <f t="shared" si="1"/>
        <v>15.56235648</v>
      </c>
      <c r="AB24" s="9"/>
      <c r="AC24" s="9"/>
      <c r="AD24" s="9"/>
      <c r="AE24" s="9"/>
      <c r="AF24" s="9">
        <f>N24/W24</f>
        <v>6.5909090909090903E-2</v>
      </c>
      <c r="AG24" s="9">
        <f t="shared" ref="AG24:AG32" si="6">O24/X24</f>
        <v>7.6190476190476197E-2</v>
      </c>
      <c r="AH24" s="9">
        <f>P24/Y24</f>
        <v>0.60204081632653061</v>
      </c>
    </row>
    <row r="25" spans="1:47" x14ac:dyDescent="0.25">
      <c r="A25" s="1" t="s">
        <v>548</v>
      </c>
      <c r="B25" s="1" t="s">
        <v>107</v>
      </c>
      <c r="C25" s="1" t="s">
        <v>7</v>
      </c>
      <c r="D25" s="1" t="s">
        <v>100</v>
      </c>
      <c r="E25" s="1">
        <v>82</v>
      </c>
      <c r="F25" s="1">
        <v>15.56235648</v>
      </c>
      <c r="G25" s="1" t="s">
        <v>21</v>
      </c>
      <c r="H25" s="1" t="s">
        <v>84</v>
      </c>
      <c r="I25" s="2">
        <v>42479.427083333336</v>
      </c>
      <c r="J25" s="1">
        <v>62000</v>
      </c>
      <c r="K25" s="1">
        <v>4500</v>
      </c>
      <c r="L25" s="1">
        <v>2900</v>
      </c>
      <c r="M25" s="1">
        <v>830</v>
      </c>
      <c r="N25" s="1">
        <v>27</v>
      </c>
      <c r="O25" s="1">
        <v>2500</v>
      </c>
      <c r="P25" s="1">
        <v>1400</v>
      </c>
      <c r="X25" s="1">
        <v>5000</v>
      </c>
      <c r="AA25">
        <f t="shared" si="1"/>
        <v>15.56235648</v>
      </c>
      <c r="AB25" s="9"/>
      <c r="AC25" s="9"/>
      <c r="AD25" s="9"/>
      <c r="AE25" s="9"/>
      <c r="AF25" s="9"/>
      <c r="AG25" s="9">
        <f t="shared" si="6"/>
        <v>0.5</v>
      </c>
      <c r="AH25" s="9"/>
    </row>
    <row r="26" spans="1:47" x14ac:dyDescent="0.25">
      <c r="A26" s="1" t="s">
        <v>547</v>
      </c>
      <c r="B26" s="1" t="s">
        <v>106</v>
      </c>
      <c r="C26" s="1" t="s">
        <v>7</v>
      </c>
      <c r="D26" s="1" t="s">
        <v>100</v>
      </c>
      <c r="E26" s="1">
        <v>82</v>
      </c>
      <c r="F26" s="1">
        <v>15.56235648</v>
      </c>
      <c r="G26" s="1" t="s">
        <v>21</v>
      </c>
      <c r="H26" s="1" t="s">
        <v>84</v>
      </c>
      <c r="I26" s="2">
        <v>42465.479166666664</v>
      </c>
      <c r="J26" s="1">
        <v>69000</v>
      </c>
      <c r="K26" s="1">
        <v>5000</v>
      </c>
      <c r="L26" s="1">
        <v>3400</v>
      </c>
      <c r="M26" s="1">
        <v>940</v>
      </c>
      <c r="N26" s="1">
        <v>130</v>
      </c>
      <c r="O26" s="1">
        <v>2200</v>
      </c>
      <c r="P26" s="1">
        <v>1700</v>
      </c>
      <c r="X26" s="1">
        <v>4600</v>
      </c>
      <c r="AA26">
        <f t="shared" si="1"/>
        <v>15.56235648</v>
      </c>
      <c r="AB26" s="9"/>
      <c r="AC26" s="9"/>
      <c r="AD26" s="9"/>
      <c r="AE26" s="9"/>
      <c r="AF26" s="9"/>
      <c r="AG26" s="9">
        <f t="shared" si="6"/>
        <v>0.47826086956521741</v>
      </c>
      <c r="AH26" s="9"/>
    </row>
    <row r="27" spans="1:47" x14ac:dyDescent="0.25">
      <c r="A27" s="1" t="s">
        <v>544</v>
      </c>
      <c r="B27" s="1" t="s">
        <v>101</v>
      </c>
      <c r="C27" s="1" t="s">
        <v>7</v>
      </c>
      <c r="D27" s="1" t="s">
        <v>100</v>
      </c>
      <c r="E27" s="1">
        <v>82</v>
      </c>
      <c r="F27" s="1">
        <v>15.56235648</v>
      </c>
      <c r="G27" s="1" t="s">
        <v>21</v>
      </c>
      <c r="H27" s="1" t="s">
        <v>84</v>
      </c>
      <c r="I27" s="2">
        <v>42290.447916666664</v>
      </c>
      <c r="J27" s="1">
        <v>68000</v>
      </c>
      <c r="K27" s="1">
        <v>5200</v>
      </c>
      <c r="L27" s="1">
        <v>3000</v>
      </c>
      <c r="M27" s="1">
        <v>810</v>
      </c>
      <c r="N27" s="1">
        <v>84</v>
      </c>
      <c r="O27" s="1">
        <v>1400</v>
      </c>
      <c r="P27" s="1">
        <v>1500</v>
      </c>
      <c r="X27" s="1">
        <v>3200</v>
      </c>
      <c r="AA27">
        <f t="shared" si="1"/>
        <v>15.56235648</v>
      </c>
      <c r="AB27" s="9"/>
      <c r="AC27" s="9"/>
      <c r="AD27" s="9"/>
      <c r="AE27" s="9"/>
      <c r="AF27" s="9"/>
      <c r="AG27" s="9">
        <f t="shared" si="6"/>
        <v>0.4375</v>
      </c>
      <c r="AH27" s="9"/>
    </row>
    <row r="28" spans="1:47" x14ac:dyDescent="0.25">
      <c r="A28" s="1" t="s">
        <v>546</v>
      </c>
      <c r="B28" s="1" t="s">
        <v>105</v>
      </c>
      <c r="C28" s="1" t="s">
        <v>7</v>
      </c>
      <c r="D28" s="1" t="s">
        <v>100</v>
      </c>
      <c r="E28" s="1">
        <v>82</v>
      </c>
      <c r="F28" s="1">
        <v>15.56235648</v>
      </c>
      <c r="G28" s="1" t="s">
        <v>21</v>
      </c>
      <c r="H28" s="1" t="s">
        <v>84</v>
      </c>
      <c r="I28" s="2">
        <v>42423.40625</v>
      </c>
      <c r="J28" s="1">
        <v>93000</v>
      </c>
      <c r="K28" s="1">
        <v>6100</v>
      </c>
      <c r="L28" s="1">
        <v>3600</v>
      </c>
      <c r="M28" s="1">
        <v>1000</v>
      </c>
      <c r="N28" s="1">
        <v>840</v>
      </c>
      <c r="O28" s="1">
        <v>1800</v>
      </c>
      <c r="P28" s="1">
        <v>2200</v>
      </c>
      <c r="X28" s="1">
        <v>5000</v>
      </c>
      <c r="AA28">
        <f t="shared" si="1"/>
        <v>15.56235648</v>
      </c>
      <c r="AB28" s="9"/>
      <c r="AC28" s="9"/>
      <c r="AD28" s="9"/>
      <c r="AE28" s="9"/>
      <c r="AF28" s="9"/>
      <c r="AG28" s="9">
        <f t="shared" si="6"/>
        <v>0.36</v>
      </c>
      <c r="AH28" s="9"/>
    </row>
    <row r="29" spans="1:47" x14ac:dyDescent="0.25">
      <c r="A29" s="1" t="s">
        <v>545</v>
      </c>
      <c r="B29" s="1" t="s">
        <v>103</v>
      </c>
      <c r="C29" s="1" t="s">
        <v>7</v>
      </c>
      <c r="D29" s="1" t="s">
        <v>100</v>
      </c>
      <c r="E29" s="1">
        <v>82</v>
      </c>
      <c r="F29" s="1">
        <v>15.56235648</v>
      </c>
      <c r="G29" s="1" t="s">
        <v>21</v>
      </c>
      <c r="H29" s="1" t="s">
        <v>84</v>
      </c>
      <c r="I29" s="2">
        <v>42339.447916666664</v>
      </c>
      <c r="J29" s="1">
        <v>100000</v>
      </c>
      <c r="K29" s="1">
        <v>6700</v>
      </c>
      <c r="L29" s="1">
        <v>3900</v>
      </c>
      <c r="M29" s="1">
        <v>1100</v>
      </c>
      <c r="N29" s="1">
        <v>260</v>
      </c>
      <c r="O29" s="1">
        <v>3600</v>
      </c>
      <c r="P29" s="1">
        <v>2300</v>
      </c>
      <c r="X29" s="1">
        <v>4700</v>
      </c>
      <c r="AA29">
        <f t="shared" si="1"/>
        <v>15.56235648</v>
      </c>
      <c r="AB29" s="9"/>
      <c r="AC29" s="9"/>
      <c r="AD29" s="9"/>
      <c r="AE29" s="9"/>
      <c r="AF29" s="9"/>
      <c r="AG29" s="9">
        <f t="shared" si="6"/>
        <v>0.76595744680851063</v>
      </c>
      <c r="AH29" s="9"/>
    </row>
    <row r="30" spans="1:47" x14ac:dyDescent="0.25">
      <c r="A30" s="1" t="s">
        <v>549</v>
      </c>
      <c r="B30" s="1" t="s">
        <v>112</v>
      </c>
      <c r="C30" s="1" t="s">
        <v>10</v>
      </c>
      <c r="D30" s="1" t="s">
        <v>11</v>
      </c>
      <c r="E30" s="1" t="s">
        <v>110</v>
      </c>
      <c r="F30" s="1">
        <v>16.350935040000003</v>
      </c>
      <c r="G30" s="1" t="s">
        <v>21</v>
      </c>
      <c r="H30" s="1" t="s">
        <v>84</v>
      </c>
      <c r="I30" s="2">
        <v>42232.513888888891</v>
      </c>
      <c r="J30" s="1">
        <v>66000</v>
      </c>
      <c r="K30" s="1">
        <v>4600</v>
      </c>
      <c r="L30" s="1">
        <v>2500</v>
      </c>
      <c r="M30" s="1">
        <v>780</v>
      </c>
      <c r="N30" s="1">
        <v>35</v>
      </c>
      <c r="O30" s="1">
        <v>750</v>
      </c>
      <c r="P30" s="1">
        <v>1200</v>
      </c>
      <c r="S30" s="1">
        <v>68000</v>
      </c>
      <c r="T30" s="1">
        <v>4500</v>
      </c>
      <c r="U30" s="1">
        <v>2600</v>
      </c>
      <c r="V30" s="1">
        <v>730</v>
      </c>
      <c r="W30" s="1">
        <v>1700</v>
      </c>
      <c r="X30" s="1">
        <v>2500</v>
      </c>
      <c r="Y30" s="1">
        <v>1100</v>
      </c>
      <c r="AA30">
        <f t="shared" si="1"/>
        <v>16.350935040000003</v>
      </c>
      <c r="AB30" s="9">
        <f t="shared" ref="AB30:AF31" si="7">J30/S30</f>
        <v>0.97058823529411764</v>
      </c>
      <c r="AC30" s="9">
        <f t="shared" si="7"/>
        <v>1.0222222222222221</v>
      </c>
      <c r="AD30" s="9">
        <f t="shared" si="7"/>
        <v>0.96153846153846156</v>
      </c>
      <c r="AE30" s="9">
        <f t="shared" si="7"/>
        <v>1.0684931506849316</v>
      </c>
      <c r="AF30" s="9">
        <f t="shared" si="7"/>
        <v>2.0588235294117647E-2</v>
      </c>
      <c r="AG30" s="9">
        <f t="shared" si="6"/>
        <v>0.3</v>
      </c>
      <c r="AH30" s="9">
        <f>P30/Y30</f>
        <v>1.0909090909090908</v>
      </c>
    </row>
    <row r="31" spans="1:47" x14ac:dyDescent="0.25">
      <c r="A31" s="1" t="s">
        <v>401</v>
      </c>
      <c r="B31" s="1" t="s">
        <v>113</v>
      </c>
      <c r="C31" s="1" t="s">
        <v>10</v>
      </c>
      <c r="D31" s="1" t="s">
        <v>11</v>
      </c>
      <c r="E31" s="1" t="s">
        <v>110</v>
      </c>
      <c r="F31" s="1">
        <v>16.350935040000003</v>
      </c>
      <c r="G31" s="1" t="s">
        <v>21</v>
      </c>
      <c r="H31" s="1" t="s">
        <v>84</v>
      </c>
      <c r="I31" s="2">
        <v>42233.520833333336</v>
      </c>
      <c r="J31" s="1">
        <v>64500</v>
      </c>
      <c r="K31" s="1">
        <v>4450</v>
      </c>
      <c r="L31" s="1">
        <v>2550</v>
      </c>
      <c r="M31" s="1">
        <v>755</v>
      </c>
      <c r="N31" s="1">
        <v>46</v>
      </c>
      <c r="O31" s="1">
        <v>815</v>
      </c>
      <c r="P31" s="1">
        <v>1200</v>
      </c>
      <c r="S31" s="1">
        <v>68000</v>
      </c>
      <c r="T31" s="1">
        <v>4500</v>
      </c>
      <c r="U31" s="1">
        <v>2550</v>
      </c>
      <c r="V31" s="1">
        <v>730</v>
      </c>
      <c r="W31" s="1">
        <v>1700</v>
      </c>
      <c r="X31" s="1">
        <v>2550</v>
      </c>
      <c r="Y31" s="1">
        <v>1150</v>
      </c>
      <c r="AA31">
        <f t="shared" si="1"/>
        <v>16.350935040000003</v>
      </c>
      <c r="AB31" s="9">
        <f t="shared" si="7"/>
        <v>0.94852941176470584</v>
      </c>
      <c r="AC31" s="9">
        <f t="shared" si="7"/>
        <v>0.98888888888888893</v>
      </c>
      <c r="AD31" s="9">
        <f t="shared" si="7"/>
        <v>1</v>
      </c>
      <c r="AE31" s="9">
        <f t="shared" si="7"/>
        <v>1.0342465753424657</v>
      </c>
      <c r="AF31" s="9">
        <f t="shared" si="7"/>
        <v>2.7058823529411764E-2</v>
      </c>
      <c r="AG31" s="9">
        <f t="shared" si="6"/>
        <v>0.31960784313725488</v>
      </c>
      <c r="AH31" s="9">
        <f>P31/Y31</f>
        <v>1.0434782608695652</v>
      </c>
    </row>
    <row r="32" spans="1:47" x14ac:dyDescent="0.25">
      <c r="A32" s="1" t="s">
        <v>552</v>
      </c>
      <c r="B32" s="1" t="s">
        <v>122</v>
      </c>
      <c r="C32" s="1" t="s">
        <v>7</v>
      </c>
      <c r="D32" s="1" t="s">
        <v>118</v>
      </c>
      <c r="E32" s="1">
        <v>81</v>
      </c>
      <c r="F32" s="1">
        <v>63.504714240000006</v>
      </c>
      <c r="G32" s="1" t="s">
        <v>21</v>
      </c>
      <c r="H32" s="1" t="s">
        <v>115</v>
      </c>
      <c r="I32" s="2">
        <v>42479.354166666664</v>
      </c>
      <c r="J32" s="1">
        <v>36000</v>
      </c>
      <c r="K32" s="1">
        <v>4800</v>
      </c>
      <c r="L32" s="1">
        <v>2400</v>
      </c>
      <c r="M32" s="1">
        <v>680</v>
      </c>
      <c r="N32" s="1" t="s">
        <v>120</v>
      </c>
      <c r="O32" s="1">
        <v>32</v>
      </c>
      <c r="P32" s="1">
        <v>360</v>
      </c>
      <c r="X32" s="1">
        <v>1100</v>
      </c>
      <c r="AA32">
        <f t="shared" si="1"/>
        <v>63.504714240000006</v>
      </c>
      <c r="AB32" s="9"/>
      <c r="AC32" s="9"/>
      <c r="AD32" s="9"/>
      <c r="AE32" s="9"/>
      <c r="AF32" s="9"/>
      <c r="AG32" s="9">
        <f t="shared" si="6"/>
        <v>2.9090909090909091E-2</v>
      </c>
      <c r="AH32" s="9"/>
    </row>
    <row r="33" spans="1:34" x14ac:dyDescent="0.25">
      <c r="A33" s="1" t="s">
        <v>550</v>
      </c>
      <c r="B33" s="1" t="s">
        <v>117</v>
      </c>
      <c r="C33" s="1" t="s">
        <v>7</v>
      </c>
      <c r="D33" s="1" t="s">
        <v>116</v>
      </c>
      <c r="E33" s="1">
        <v>81</v>
      </c>
      <c r="F33" s="1">
        <v>63.504714240000006</v>
      </c>
      <c r="G33" s="1" t="s">
        <v>21</v>
      </c>
      <c r="H33" s="1" t="s">
        <v>115</v>
      </c>
      <c r="I33" s="2">
        <v>42228.611111111109</v>
      </c>
      <c r="N33" s="1">
        <v>48</v>
      </c>
      <c r="P33" s="1">
        <v>430</v>
      </c>
      <c r="W33" s="1">
        <v>520</v>
      </c>
      <c r="Y33" s="1">
        <v>470</v>
      </c>
      <c r="AA33">
        <f t="shared" si="1"/>
        <v>63.504714240000006</v>
      </c>
      <c r="AB33" s="9"/>
      <c r="AC33" s="9"/>
      <c r="AD33" s="9"/>
      <c r="AE33" s="9"/>
      <c r="AF33" s="9">
        <f>N33/W33</f>
        <v>9.2307692307692313E-2</v>
      </c>
      <c r="AG33" s="9"/>
      <c r="AH33" s="9">
        <f>P33/Y33</f>
        <v>0.91489361702127658</v>
      </c>
    </row>
    <row r="34" spans="1:34" x14ac:dyDescent="0.25">
      <c r="A34" s="1" t="s">
        <v>551</v>
      </c>
      <c r="B34" s="1" t="s">
        <v>119</v>
      </c>
      <c r="C34" s="1" t="s">
        <v>7</v>
      </c>
      <c r="D34" s="1" t="s">
        <v>118</v>
      </c>
      <c r="E34" s="1">
        <v>81</v>
      </c>
      <c r="F34" s="1">
        <v>63.504714240000006</v>
      </c>
      <c r="G34" s="1" t="s">
        <v>21</v>
      </c>
      <c r="H34" s="1" t="s">
        <v>115</v>
      </c>
      <c r="I34" s="2">
        <v>42465.375</v>
      </c>
      <c r="J34" s="1">
        <v>45000</v>
      </c>
      <c r="K34" s="1">
        <v>5700</v>
      </c>
      <c r="L34" s="1">
        <v>2900</v>
      </c>
      <c r="M34" s="1">
        <v>830</v>
      </c>
      <c r="N34" s="1" t="s">
        <v>120</v>
      </c>
      <c r="O34" s="1">
        <v>13</v>
      </c>
      <c r="P34" s="1">
        <v>510</v>
      </c>
      <c r="X34" s="1">
        <v>3400</v>
      </c>
      <c r="AA34">
        <f t="shared" si="1"/>
        <v>63.504714240000006</v>
      </c>
      <c r="AB34" s="9"/>
      <c r="AC34" s="9"/>
      <c r="AD34" s="9"/>
      <c r="AE34" s="9"/>
      <c r="AF34" s="9"/>
      <c r="AG34" s="9">
        <f>O34/X34</f>
        <v>3.8235294117647061E-3</v>
      </c>
      <c r="AH34" s="9"/>
    </row>
    <row r="35" spans="1:34" x14ac:dyDescent="0.25">
      <c r="A35" s="1" t="s">
        <v>553</v>
      </c>
      <c r="B35" s="1" t="s">
        <v>125</v>
      </c>
      <c r="C35" s="1" t="s">
        <v>10</v>
      </c>
      <c r="D35" s="1" t="s">
        <v>11</v>
      </c>
      <c r="E35" s="1" t="s">
        <v>124</v>
      </c>
      <c r="F35" s="1">
        <v>64.019704320000002</v>
      </c>
      <c r="G35" s="1" t="s">
        <v>21</v>
      </c>
      <c r="H35" s="1" t="s">
        <v>115</v>
      </c>
      <c r="I35" s="2">
        <v>42232.465277777781</v>
      </c>
      <c r="J35" s="1">
        <v>45000</v>
      </c>
      <c r="K35" s="1">
        <v>4800</v>
      </c>
      <c r="L35" s="1">
        <v>2200</v>
      </c>
      <c r="M35" s="1">
        <v>830</v>
      </c>
      <c r="N35" s="1">
        <v>49</v>
      </c>
      <c r="O35" s="1" t="s">
        <v>93</v>
      </c>
      <c r="P35" s="1">
        <v>440</v>
      </c>
      <c r="S35" s="1">
        <v>47000</v>
      </c>
      <c r="T35" s="1">
        <v>4800</v>
      </c>
      <c r="U35" s="1">
        <v>2200</v>
      </c>
      <c r="V35" s="1">
        <v>800</v>
      </c>
      <c r="W35" s="1">
        <v>600</v>
      </c>
      <c r="X35" s="1">
        <v>810</v>
      </c>
      <c r="Y35" s="1">
        <v>450</v>
      </c>
      <c r="AA35">
        <f t="shared" si="1"/>
        <v>64.019704320000002</v>
      </c>
      <c r="AB35" s="9">
        <f t="shared" ref="AB35:AF36" si="8">J35/S35</f>
        <v>0.95744680851063835</v>
      </c>
      <c r="AC35" s="9">
        <f t="shared" si="8"/>
        <v>1</v>
      </c>
      <c r="AD35" s="9">
        <f t="shared" si="8"/>
        <v>1</v>
      </c>
      <c r="AE35" s="9">
        <f t="shared" si="8"/>
        <v>1.0375000000000001</v>
      </c>
      <c r="AF35" s="9">
        <f t="shared" si="8"/>
        <v>8.1666666666666665E-2</v>
      </c>
      <c r="AG35" s="9"/>
      <c r="AH35" s="9">
        <f t="shared" ref="AH35:AH49" si="9">P35/Y35</f>
        <v>0.97777777777777775</v>
      </c>
    </row>
    <row r="36" spans="1:34" x14ac:dyDescent="0.25">
      <c r="A36" s="1" t="s">
        <v>554</v>
      </c>
      <c r="B36" s="1" t="s">
        <v>126</v>
      </c>
      <c r="C36" s="1" t="s">
        <v>10</v>
      </c>
      <c r="D36" s="1" t="s">
        <v>11</v>
      </c>
      <c r="E36" s="1" t="s">
        <v>124</v>
      </c>
      <c r="F36" s="1">
        <v>64.019704320000002</v>
      </c>
      <c r="G36" s="1" t="s">
        <v>21</v>
      </c>
      <c r="H36" s="1" t="s">
        <v>115</v>
      </c>
      <c r="I36" s="2">
        <v>42233.413194444445</v>
      </c>
      <c r="J36" s="1">
        <v>45000</v>
      </c>
      <c r="K36" s="1">
        <v>4800</v>
      </c>
      <c r="L36" s="1">
        <v>2200</v>
      </c>
      <c r="M36" s="1">
        <v>830</v>
      </c>
      <c r="N36" s="1">
        <v>45</v>
      </c>
      <c r="O36" s="1" t="s">
        <v>93</v>
      </c>
      <c r="P36" s="1">
        <v>460</v>
      </c>
      <c r="S36" s="1">
        <v>48000</v>
      </c>
      <c r="T36" s="1">
        <v>4800</v>
      </c>
      <c r="U36" s="1">
        <v>2200</v>
      </c>
      <c r="V36" s="1">
        <v>810</v>
      </c>
      <c r="W36" s="1">
        <v>610</v>
      </c>
      <c r="X36" s="1">
        <v>830</v>
      </c>
      <c r="Y36" s="1">
        <v>450</v>
      </c>
      <c r="AA36">
        <f t="shared" si="1"/>
        <v>64.019704320000002</v>
      </c>
      <c r="AB36" s="9">
        <f t="shared" si="8"/>
        <v>0.9375</v>
      </c>
      <c r="AC36" s="9">
        <f t="shared" si="8"/>
        <v>1</v>
      </c>
      <c r="AD36" s="9">
        <f t="shared" si="8"/>
        <v>1</v>
      </c>
      <c r="AE36" s="9">
        <f t="shared" si="8"/>
        <v>1.0246913580246915</v>
      </c>
      <c r="AF36" s="9">
        <f t="shared" si="8"/>
        <v>7.3770491803278687E-2</v>
      </c>
      <c r="AG36" s="9"/>
      <c r="AH36" s="9">
        <f t="shared" si="9"/>
        <v>1.0222222222222221</v>
      </c>
    </row>
    <row r="37" spans="1:34" x14ac:dyDescent="0.25">
      <c r="A37" s="1" t="s">
        <v>555</v>
      </c>
      <c r="B37" s="1" t="s">
        <v>130</v>
      </c>
      <c r="C37" s="1" t="s">
        <v>7</v>
      </c>
      <c r="D37" s="1" t="s">
        <v>129</v>
      </c>
      <c r="E37" s="1">
        <v>9438</v>
      </c>
      <c r="F37" s="1">
        <v>65.194525440000007</v>
      </c>
      <c r="G37" s="1" t="s">
        <v>21</v>
      </c>
      <c r="H37" s="1" t="s">
        <v>115</v>
      </c>
      <c r="I37" s="2">
        <v>42228.499305555553</v>
      </c>
      <c r="N37" s="1">
        <v>68</v>
      </c>
      <c r="P37" s="1">
        <v>420</v>
      </c>
      <c r="W37" s="1">
        <v>650</v>
      </c>
      <c r="Y37" s="1">
        <v>410</v>
      </c>
      <c r="AA37">
        <f t="shared" si="1"/>
        <v>65.194525440000007</v>
      </c>
      <c r="AB37" s="9"/>
      <c r="AC37" s="9"/>
      <c r="AD37" s="9"/>
      <c r="AE37" s="9"/>
      <c r="AF37" s="9">
        <f t="shared" ref="AF37:AF47" si="10">N37/W37</f>
        <v>0.10461538461538461</v>
      </c>
      <c r="AG37" s="9"/>
      <c r="AH37" s="9">
        <f t="shared" si="9"/>
        <v>1.024390243902439</v>
      </c>
    </row>
    <row r="38" spans="1:34" x14ac:dyDescent="0.25">
      <c r="A38" s="1" t="s">
        <v>558</v>
      </c>
      <c r="B38" s="1" t="s">
        <v>138</v>
      </c>
      <c r="C38" s="1" t="s">
        <v>7</v>
      </c>
      <c r="D38" s="1" t="s">
        <v>137</v>
      </c>
      <c r="E38" s="1" t="s">
        <v>139</v>
      </c>
      <c r="F38" s="1">
        <v>65.291086079999999</v>
      </c>
      <c r="G38" s="1" t="s">
        <v>127</v>
      </c>
      <c r="H38" s="1" t="s">
        <v>115</v>
      </c>
      <c r="I38" s="2">
        <v>42228.520138888889</v>
      </c>
      <c r="N38" s="1">
        <v>26</v>
      </c>
      <c r="P38" s="1">
        <v>430</v>
      </c>
      <c r="W38" s="1">
        <v>5700</v>
      </c>
      <c r="Y38" s="1">
        <v>630</v>
      </c>
      <c r="AA38">
        <f t="shared" si="1"/>
        <v>65.291086079999999</v>
      </c>
      <c r="AB38" s="9"/>
      <c r="AC38" s="9"/>
      <c r="AD38" s="9"/>
      <c r="AE38" s="9"/>
      <c r="AF38" s="9">
        <f t="shared" si="10"/>
        <v>4.5614035087719294E-3</v>
      </c>
      <c r="AG38" s="9"/>
      <c r="AH38" s="9">
        <f t="shared" si="9"/>
        <v>0.68253968253968256</v>
      </c>
    </row>
    <row r="39" spans="1:34" x14ac:dyDescent="0.25">
      <c r="A39" s="1" t="s">
        <v>556</v>
      </c>
      <c r="B39" s="1" t="s">
        <v>132</v>
      </c>
      <c r="C39" s="1" t="s">
        <v>7</v>
      </c>
      <c r="D39" s="1" t="s">
        <v>131</v>
      </c>
      <c r="E39" s="1" t="s">
        <v>133</v>
      </c>
      <c r="F39" s="1">
        <v>65.291086079999999</v>
      </c>
      <c r="G39" s="1" t="s">
        <v>127</v>
      </c>
      <c r="H39" s="1" t="s">
        <v>115</v>
      </c>
      <c r="I39" s="2">
        <v>42228.504166666666</v>
      </c>
      <c r="N39" s="1">
        <v>48</v>
      </c>
      <c r="P39" s="1">
        <v>420</v>
      </c>
      <c r="W39" s="1">
        <v>610</v>
      </c>
      <c r="Y39" s="1">
        <v>410</v>
      </c>
      <c r="AA39">
        <f t="shared" si="1"/>
        <v>65.291086079999999</v>
      </c>
      <c r="AB39" s="9"/>
      <c r="AC39" s="9"/>
      <c r="AD39" s="9"/>
      <c r="AE39" s="9"/>
      <c r="AF39" s="9">
        <f t="shared" si="10"/>
        <v>7.8688524590163941E-2</v>
      </c>
      <c r="AG39" s="9"/>
      <c r="AH39" s="9">
        <f t="shared" si="9"/>
        <v>1.024390243902439</v>
      </c>
    </row>
    <row r="40" spans="1:34" x14ac:dyDescent="0.25">
      <c r="A40" s="1" t="s">
        <v>557</v>
      </c>
      <c r="B40" s="1" t="s">
        <v>135</v>
      </c>
      <c r="C40" s="1" t="s">
        <v>7</v>
      </c>
      <c r="D40" s="1" t="s">
        <v>134</v>
      </c>
      <c r="E40" s="1" t="s">
        <v>136</v>
      </c>
      <c r="F40" s="1">
        <v>65.291086079999999</v>
      </c>
      <c r="G40" s="1" t="s">
        <v>127</v>
      </c>
      <c r="H40" s="1" t="s">
        <v>115</v>
      </c>
      <c r="I40" s="2">
        <v>42228.509027777778</v>
      </c>
      <c r="N40" s="1">
        <v>22</v>
      </c>
      <c r="P40" s="1">
        <v>370</v>
      </c>
      <c r="W40" s="1">
        <v>16000</v>
      </c>
      <c r="Y40" s="1">
        <v>1300</v>
      </c>
      <c r="AA40">
        <f t="shared" si="1"/>
        <v>65.291086079999999</v>
      </c>
      <c r="AB40" s="9"/>
      <c r="AC40" s="9"/>
      <c r="AD40" s="9"/>
      <c r="AE40" s="9"/>
      <c r="AF40" s="9">
        <f t="shared" si="10"/>
        <v>1.3749999999999999E-3</v>
      </c>
      <c r="AG40" s="9"/>
      <c r="AH40" s="9">
        <f t="shared" si="9"/>
        <v>0.2846153846153846</v>
      </c>
    </row>
    <row r="41" spans="1:34" x14ac:dyDescent="0.25">
      <c r="A41" s="1" t="s">
        <v>559</v>
      </c>
      <c r="B41" s="1" t="s">
        <v>141</v>
      </c>
      <c r="C41" s="1" t="s">
        <v>7</v>
      </c>
      <c r="D41" s="1" t="s">
        <v>140</v>
      </c>
      <c r="E41" s="1" t="s">
        <v>142</v>
      </c>
      <c r="F41" s="1">
        <v>65.307179520000005</v>
      </c>
      <c r="G41" s="1" t="s">
        <v>127</v>
      </c>
      <c r="H41" s="1" t="s">
        <v>115</v>
      </c>
      <c r="I41" s="2">
        <v>42228.638888888891</v>
      </c>
      <c r="N41" s="1">
        <v>58</v>
      </c>
      <c r="P41" s="1">
        <v>440</v>
      </c>
      <c r="W41" s="1">
        <v>530</v>
      </c>
      <c r="Y41" s="1">
        <v>410</v>
      </c>
      <c r="AA41">
        <f t="shared" si="1"/>
        <v>65.307179520000005</v>
      </c>
      <c r="AB41" s="9"/>
      <c r="AC41" s="9"/>
      <c r="AD41" s="9"/>
      <c r="AE41" s="9"/>
      <c r="AF41" s="9">
        <f t="shared" si="10"/>
        <v>0.10943396226415095</v>
      </c>
      <c r="AG41" s="9"/>
      <c r="AH41" s="9">
        <f t="shared" si="9"/>
        <v>1.0731707317073171</v>
      </c>
    </row>
    <row r="42" spans="1:34" x14ac:dyDescent="0.25">
      <c r="A42" s="1" t="s">
        <v>560</v>
      </c>
      <c r="B42" s="1" t="s">
        <v>143</v>
      </c>
      <c r="C42" s="1" t="s">
        <v>10</v>
      </c>
      <c r="D42" s="1" t="s">
        <v>11</v>
      </c>
      <c r="E42" s="1" t="s">
        <v>144</v>
      </c>
      <c r="F42" s="1">
        <v>65.548581119999994</v>
      </c>
      <c r="G42" s="1" t="s">
        <v>145</v>
      </c>
      <c r="H42" s="1" t="s">
        <v>115</v>
      </c>
      <c r="I42" s="2">
        <v>42232.672222222223</v>
      </c>
      <c r="J42" s="1">
        <v>43000</v>
      </c>
      <c r="K42" s="1">
        <v>4500</v>
      </c>
      <c r="L42" s="1">
        <v>2700</v>
      </c>
      <c r="M42" s="1">
        <v>840</v>
      </c>
      <c r="N42" s="1">
        <v>110</v>
      </c>
      <c r="O42" s="1" t="s">
        <v>93</v>
      </c>
      <c r="P42" s="1">
        <v>130</v>
      </c>
      <c r="S42" s="1">
        <v>44000</v>
      </c>
      <c r="T42" s="1">
        <v>4500</v>
      </c>
      <c r="U42" s="1">
        <v>2700</v>
      </c>
      <c r="V42" s="1">
        <v>860</v>
      </c>
      <c r="W42" s="1">
        <v>210</v>
      </c>
      <c r="X42" s="1">
        <v>240</v>
      </c>
      <c r="Y42" s="1">
        <v>140</v>
      </c>
      <c r="AA42">
        <f t="shared" si="1"/>
        <v>65.548581119999994</v>
      </c>
      <c r="AB42" s="9">
        <f t="shared" ref="AB42:AE44" si="11">J42/S42</f>
        <v>0.97727272727272729</v>
      </c>
      <c r="AC42" s="9">
        <f t="shared" si="11"/>
        <v>1</v>
      </c>
      <c r="AD42" s="9">
        <f t="shared" si="11"/>
        <v>1</v>
      </c>
      <c r="AE42" s="9">
        <f t="shared" si="11"/>
        <v>0.97674418604651159</v>
      </c>
      <c r="AF42" s="9">
        <f t="shared" si="10"/>
        <v>0.52380952380952384</v>
      </c>
      <c r="AG42" s="9"/>
      <c r="AH42" s="9">
        <f t="shared" si="9"/>
        <v>0.9285714285714286</v>
      </c>
    </row>
    <row r="43" spans="1:34" x14ac:dyDescent="0.25">
      <c r="A43" s="1" t="s">
        <v>561</v>
      </c>
      <c r="B43" s="1" t="s">
        <v>146</v>
      </c>
      <c r="C43" s="1" t="s">
        <v>10</v>
      </c>
      <c r="D43" s="1" t="s">
        <v>11</v>
      </c>
      <c r="E43" s="1" t="s">
        <v>147</v>
      </c>
      <c r="F43" s="1">
        <v>65.725608960000017</v>
      </c>
      <c r="G43" s="1" t="s">
        <v>145</v>
      </c>
      <c r="H43" s="1" t="s">
        <v>115</v>
      </c>
      <c r="I43" s="2">
        <v>42232.665972222225</v>
      </c>
      <c r="J43" s="1">
        <v>42000</v>
      </c>
      <c r="K43" s="1">
        <v>4300</v>
      </c>
      <c r="L43" s="1">
        <v>2700</v>
      </c>
      <c r="M43" s="1">
        <v>820</v>
      </c>
      <c r="N43" s="1">
        <v>130</v>
      </c>
      <c r="O43" s="1" t="s">
        <v>93</v>
      </c>
      <c r="P43" s="1">
        <v>50</v>
      </c>
      <c r="S43" s="1">
        <v>41000</v>
      </c>
      <c r="T43" s="1">
        <v>4200</v>
      </c>
      <c r="U43" s="1">
        <v>2500</v>
      </c>
      <c r="V43" s="1">
        <v>810</v>
      </c>
      <c r="W43" s="1">
        <v>230</v>
      </c>
      <c r="X43" s="1">
        <v>260</v>
      </c>
      <c r="Y43" s="1">
        <v>83</v>
      </c>
      <c r="AA43">
        <f t="shared" si="1"/>
        <v>65.725608960000017</v>
      </c>
      <c r="AB43" s="9">
        <f t="shared" si="11"/>
        <v>1.024390243902439</v>
      </c>
      <c r="AC43" s="9">
        <f t="shared" si="11"/>
        <v>1.0238095238095237</v>
      </c>
      <c r="AD43" s="9">
        <f t="shared" si="11"/>
        <v>1.08</v>
      </c>
      <c r="AE43" s="9">
        <f t="shared" si="11"/>
        <v>1.0123456790123457</v>
      </c>
      <c r="AF43" s="9">
        <f t="shared" si="10"/>
        <v>0.56521739130434778</v>
      </c>
      <c r="AG43" s="9"/>
      <c r="AH43" s="9">
        <f t="shared" si="9"/>
        <v>0.60240963855421692</v>
      </c>
    </row>
    <row r="44" spans="1:34" x14ac:dyDescent="0.25">
      <c r="A44" s="1" t="s">
        <v>562</v>
      </c>
      <c r="B44" s="1" t="s">
        <v>148</v>
      </c>
      <c r="C44" s="1" t="s">
        <v>10</v>
      </c>
      <c r="D44" s="1" t="s">
        <v>11</v>
      </c>
      <c r="E44" s="1" t="s">
        <v>149</v>
      </c>
      <c r="F44" s="1">
        <v>65.854356480000007</v>
      </c>
      <c r="G44" s="1" t="s">
        <v>145</v>
      </c>
      <c r="H44" s="1" t="s">
        <v>115</v>
      </c>
      <c r="I44" s="2">
        <v>42232.681944444441</v>
      </c>
      <c r="J44" s="1">
        <v>40000</v>
      </c>
      <c r="K44" s="1">
        <v>4200</v>
      </c>
      <c r="L44" s="1">
        <v>2500</v>
      </c>
      <c r="M44" s="1">
        <v>840</v>
      </c>
      <c r="N44" s="1">
        <v>110</v>
      </c>
      <c r="O44" s="1" t="s">
        <v>93</v>
      </c>
      <c r="P44" s="1">
        <v>16</v>
      </c>
      <c r="S44" s="1">
        <v>40000</v>
      </c>
      <c r="T44" s="1">
        <v>4100</v>
      </c>
      <c r="U44" s="1">
        <v>2400</v>
      </c>
      <c r="V44" s="1">
        <v>820</v>
      </c>
      <c r="W44" s="1">
        <v>160</v>
      </c>
      <c r="X44" s="1">
        <v>92</v>
      </c>
      <c r="Y44" s="1">
        <v>49</v>
      </c>
      <c r="AA44">
        <f t="shared" si="1"/>
        <v>65.854356480000007</v>
      </c>
      <c r="AB44" s="9">
        <f t="shared" si="11"/>
        <v>1</v>
      </c>
      <c r="AC44" s="9">
        <f t="shared" si="11"/>
        <v>1.024390243902439</v>
      </c>
      <c r="AD44" s="9">
        <f t="shared" si="11"/>
        <v>1.0416666666666667</v>
      </c>
      <c r="AE44" s="9">
        <f t="shared" si="11"/>
        <v>1.024390243902439</v>
      </c>
      <c r="AF44" s="9">
        <f t="shared" si="10"/>
        <v>0.6875</v>
      </c>
      <c r="AG44" s="9"/>
      <c r="AH44" s="9">
        <f t="shared" si="9"/>
        <v>0.32653061224489793</v>
      </c>
    </row>
    <row r="45" spans="1:34" x14ac:dyDescent="0.25">
      <c r="A45" s="1" t="s">
        <v>563</v>
      </c>
      <c r="B45" s="1" t="s">
        <v>151</v>
      </c>
      <c r="C45" s="1" t="s">
        <v>7</v>
      </c>
      <c r="D45" s="1" t="s">
        <v>150</v>
      </c>
      <c r="E45" s="1" t="s">
        <v>152</v>
      </c>
      <c r="F45" s="1">
        <v>67.125738240000004</v>
      </c>
      <c r="G45" s="1" t="s">
        <v>127</v>
      </c>
      <c r="H45" s="1" t="s">
        <v>115</v>
      </c>
      <c r="I45" s="2">
        <v>42228.570833333331</v>
      </c>
      <c r="N45" s="1">
        <v>77</v>
      </c>
      <c r="P45" s="1">
        <v>140</v>
      </c>
      <c r="W45" s="1">
        <v>1700</v>
      </c>
      <c r="Y45" s="1">
        <v>240</v>
      </c>
      <c r="AA45">
        <f t="shared" si="1"/>
        <v>67.125738240000004</v>
      </c>
      <c r="AB45" s="9"/>
      <c r="AC45" s="9"/>
      <c r="AD45" s="9"/>
      <c r="AE45" s="9"/>
      <c r="AF45" s="9">
        <f t="shared" si="10"/>
        <v>4.5294117647058825E-2</v>
      </c>
      <c r="AG45" s="9"/>
      <c r="AH45" s="9">
        <f t="shared" si="9"/>
        <v>0.58333333333333337</v>
      </c>
    </row>
    <row r="46" spans="1:34" x14ac:dyDescent="0.25">
      <c r="A46" s="1" t="s">
        <v>564</v>
      </c>
      <c r="B46" s="1" t="s">
        <v>155</v>
      </c>
      <c r="C46" s="1" t="s">
        <v>7</v>
      </c>
      <c r="D46" s="1" t="s">
        <v>154</v>
      </c>
      <c r="E46" s="1" t="s">
        <v>156</v>
      </c>
      <c r="F46" s="1">
        <v>91.764794880000011</v>
      </c>
      <c r="G46" s="1" t="s">
        <v>21</v>
      </c>
      <c r="H46" s="1" t="s">
        <v>115</v>
      </c>
      <c r="I46" s="2">
        <v>42229.489583333336</v>
      </c>
      <c r="N46" s="1">
        <v>40</v>
      </c>
      <c r="P46" s="1">
        <v>140</v>
      </c>
      <c r="W46" s="1">
        <v>530</v>
      </c>
      <c r="Y46" s="1">
        <v>140</v>
      </c>
      <c r="AA46">
        <f t="shared" si="1"/>
        <v>91.764794880000011</v>
      </c>
      <c r="AB46" s="9"/>
      <c r="AC46" s="9"/>
      <c r="AD46" s="9"/>
      <c r="AE46" s="9"/>
      <c r="AF46" s="9">
        <f t="shared" si="10"/>
        <v>7.5471698113207544E-2</v>
      </c>
      <c r="AG46" s="9"/>
      <c r="AH46" s="9">
        <f t="shared" si="9"/>
        <v>1</v>
      </c>
    </row>
    <row r="47" spans="1:34" x14ac:dyDescent="0.25">
      <c r="A47" s="1" t="s">
        <v>565</v>
      </c>
      <c r="B47" s="1" t="s">
        <v>157</v>
      </c>
      <c r="C47" s="1" t="s">
        <v>7</v>
      </c>
      <c r="D47" s="1">
        <v>0</v>
      </c>
      <c r="E47" s="1" t="s">
        <v>158</v>
      </c>
      <c r="F47" s="1">
        <v>92.231504640000011</v>
      </c>
      <c r="G47" s="1" t="s">
        <v>21</v>
      </c>
      <c r="H47" s="1" t="s">
        <v>115</v>
      </c>
      <c r="I47" s="2">
        <v>42229.493055555555</v>
      </c>
      <c r="N47" s="1">
        <v>49</v>
      </c>
      <c r="P47" s="1">
        <v>13</v>
      </c>
      <c r="W47" s="1">
        <v>240</v>
      </c>
      <c r="Y47" s="1">
        <v>100</v>
      </c>
      <c r="AA47">
        <f t="shared" si="1"/>
        <v>92.231504640000011</v>
      </c>
      <c r="AB47" s="9"/>
      <c r="AC47" s="9"/>
      <c r="AD47" s="9"/>
      <c r="AE47" s="9"/>
      <c r="AF47" s="9">
        <f t="shared" si="10"/>
        <v>0.20416666666666666</v>
      </c>
      <c r="AG47" s="9"/>
      <c r="AH47" s="9">
        <f t="shared" si="9"/>
        <v>0.13</v>
      </c>
    </row>
    <row r="48" spans="1:34" x14ac:dyDescent="0.25">
      <c r="A48" s="1" t="s">
        <v>566</v>
      </c>
      <c r="B48" s="1" t="s">
        <v>160</v>
      </c>
      <c r="C48" s="1" t="s">
        <v>10</v>
      </c>
      <c r="D48" s="1" t="s">
        <v>11</v>
      </c>
      <c r="E48" s="1" t="s">
        <v>159</v>
      </c>
      <c r="F48" s="1">
        <v>92.376345600000008</v>
      </c>
      <c r="G48" s="1" t="s">
        <v>21</v>
      </c>
      <c r="H48" s="1" t="s">
        <v>115</v>
      </c>
      <c r="I48" s="2">
        <v>42232.434027777781</v>
      </c>
      <c r="J48" s="1">
        <v>70000</v>
      </c>
      <c r="K48" s="1">
        <v>9100</v>
      </c>
      <c r="L48" s="1">
        <v>16000</v>
      </c>
      <c r="M48" s="1">
        <v>2900</v>
      </c>
      <c r="N48" s="1" t="s">
        <v>98</v>
      </c>
      <c r="O48" s="1" t="s">
        <v>93</v>
      </c>
      <c r="P48" s="1">
        <v>120</v>
      </c>
      <c r="S48" s="1">
        <v>75000</v>
      </c>
      <c r="T48" s="1">
        <v>9300</v>
      </c>
      <c r="U48" s="1">
        <v>15000</v>
      </c>
      <c r="V48" s="1">
        <v>2900</v>
      </c>
      <c r="W48" s="1">
        <v>95</v>
      </c>
      <c r="X48" s="1">
        <v>240</v>
      </c>
      <c r="Y48" s="1">
        <v>130</v>
      </c>
      <c r="AA48">
        <f t="shared" si="1"/>
        <v>92.376345600000008</v>
      </c>
      <c r="AB48" s="9">
        <f>J48/S48</f>
        <v>0.93333333333333335</v>
      </c>
      <c r="AC48" s="9">
        <f>K48/T48</f>
        <v>0.978494623655914</v>
      </c>
      <c r="AD48" s="9">
        <f>L48/U48</f>
        <v>1.0666666666666667</v>
      </c>
      <c r="AE48" s="9">
        <f>M48/V48</f>
        <v>1</v>
      </c>
      <c r="AF48" s="9"/>
      <c r="AG48" s="9"/>
      <c r="AH48" s="9">
        <f t="shared" si="9"/>
        <v>0.92307692307692313</v>
      </c>
    </row>
    <row r="49" spans="1:34" x14ac:dyDescent="0.25">
      <c r="A49" s="1" t="s">
        <v>567</v>
      </c>
      <c r="B49" s="1" t="s">
        <v>162</v>
      </c>
      <c r="C49" s="1" t="s">
        <v>7</v>
      </c>
      <c r="D49" s="1" t="s">
        <v>161</v>
      </c>
      <c r="E49" s="1" t="s">
        <v>163</v>
      </c>
      <c r="F49" s="1">
        <v>95</v>
      </c>
      <c r="G49" s="1" t="s">
        <v>127</v>
      </c>
      <c r="H49" s="1" t="s">
        <v>115</v>
      </c>
      <c r="I49" s="2">
        <v>42228.496527777781</v>
      </c>
      <c r="N49" s="1">
        <v>23</v>
      </c>
      <c r="P49" s="1">
        <v>1.9</v>
      </c>
      <c r="W49" s="1">
        <v>23</v>
      </c>
      <c r="Y49" s="1">
        <v>0.86</v>
      </c>
      <c r="AA49">
        <f t="shared" si="1"/>
        <v>95</v>
      </c>
      <c r="AB49" s="9"/>
      <c r="AC49" s="9"/>
      <c r="AD49" s="9"/>
      <c r="AE49" s="9"/>
      <c r="AF49" s="9">
        <f>N49/W49</f>
        <v>1</v>
      </c>
      <c r="AG49" s="9"/>
      <c r="AH49" s="9">
        <f t="shared" si="9"/>
        <v>2.2093023255813953</v>
      </c>
    </row>
    <row r="50" spans="1:34" x14ac:dyDescent="0.25">
      <c r="A50" s="1" t="s">
        <v>571</v>
      </c>
      <c r="B50" s="1" t="s">
        <v>170</v>
      </c>
      <c r="C50" s="1" t="s">
        <v>7</v>
      </c>
      <c r="D50" s="1" t="s">
        <v>168</v>
      </c>
      <c r="E50" s="1" t="s">
        <v>165</v>
      </c>
      <c r="F50" s="1">
        <v>95.772061440000002</v>
      </c>
      <c r="G50" s="1" t="s">
        <v>21</v>
      </c>
      <c r="H50" s="1" t="s">
        <v>115</v>
      </c>
      <c r="I50" s="2">
        <v>42478.677083333336</v>
      </c>
      <c r="J50" s="1">
        <v>49000</v>
      </c>
      <c r="K50" s="1">
        <v>6700</v>
      </c>
      <c r="L50" s="1">
        <v>6500</v>
      </c>
      <c r="M50" s="1">
        <v>1200</v>
      </c>
      <c r="N50" s="1" t="s">
        <v>120</v>
      </c>
      <c r="O50" s="1">
        <v>38</v>
      </c>
      <c r="P50" s="1">
        <v>91</v>
      </c>
      <c r="X50" s="1">
        <v>950</v>
      </c>
      <c r="AA50">
        <f t="shared" si="1"/>
        <v>95.772061440000002</v>
      </c>
      <c r="AB50" s="9"/>
      <c r="AC50" s="9"/>
      <c r="AD50" s="9"/>
      <c r="AE50" s="9"/>
      <c r="AF50" s="9"/>
      <c r="AG50" s="9">
        <f>O50/X50</f>
        <v>0.04</v>
      </c>
      <c r="AH50" s="9"/>
    </row>
    <row r="51" spans="1:34" x14ac:dyDescent="0.25">
      <c r="A51" s="1" t="s">
        <v>568</v>
      </c>
      <c r="B51" s="1" t="s">
        <v>164</v>
      </c>
      <c r="C51" s="1" t="s">
        <v>7</v>
      </c>
      <c r="D51" s="1">
        <v>0</v>
      </c>
      <c r="E51" s="1" t="s">
        <v>165</v>
      </c>
      <c r="F51" s="1">
        <v>95.772061440000002</v>
      </c>
      <c r="G51" s="1" t="s">
        <v>21</v>
      </c>
      <c r="H51" s="1" t="s">
        <v>115</v>
      </c>
      <c r="I51" s="2">
        <v>42226.590277777781</v>
      </c>
      <c r="N51" s="1">
        <v>25</v>
      </c>
      <c r="P51" s="1">
        <v>110</v>
      </c>
      <c r="W51" s="1">
        <v>130</v>
      </c>
      <c r="Y51" s="1">
        <v>120</v>
      </c>
      <c r="AA51">
        <f t="shared" si="1"/>
        <v>95.772061440000002</v>
      </c>
      <c r="AB51" s="9"/>
      <c r="AC51" s="9"/>
      <c r="AD51" s="9"/>
      <c r="AE51" s="9"/>
      <c r="AF51" s="9">
        <f>N51/W51</f>
        <v>0.19230769230769232</v>
      </c>
      <c r="AG51" s="9"/>
      <c r="AH51" s="9">
        <f>P51/Y51</f>
        <v>0.91666666666666663</v>
      </c>
    </row>
    <row r="52" spans="1:34" x14ac:dyDescent="0.25">
      <c r="A52" s="1" t="s">
        <v>569</v>
      </c>
      <c r="B52" s="1" t="s">
        <v>166</v>
      </c>
      <c r="C52" s="1" t="s">
        <v>7</v>
      </c>
      <c r="D52" s="1">
        <v>0</v>
      </c>
      <c r="E52" s="1" t="s">
        <v>165</v>
      </c>
      <c r="F52" s="1">
        <v>95.772061440000002</v>
      </c>
      <c r="G52" s="1" t="s">
        <v>21</v>
      </c>
      <c r="H52" s="1" t="s">
        <v>115</v>
      </c>
      <c r="I52" s="2">
        <v>42229.368055555555</v>
      </c>
      <c r="N52" s="1">
        <v>68</v>
      </c>
      <c r="P52" s="1">
        <v>98</v>
      </c>
      <c r="W52" s="1">
        <v>320</v>
      </c>
      <c r="Y52" s="1">
        <v>100</v>
      </c>
      <c r="AA52">
        <f t="shared" si="1"/>
        <v>95.772061440000002</v>
      </c>
      <c r="AB52" s="9"/>
      <c r="AC52" s="9"/>
      <c r="AD52" s="9"/>
      <c r="AE52" s="9"/>
      <c r="AF52" s="9">
        <f>N52/W52</f>
        <v>0.21249999999999999</v>
      </c>
      <c r="AG52" s="9"/>
      <c r="AH52" s="9">
        <f>P52/Y52</f>
        <v>0.98</v>
      </c>
    </row>
    <row r="53" spans="1:34" x14ac:dyDescent="0.25">
      <c r="A53" s="1" t="s">
        <v>570</v>
      </c>
      <c r="B53" s="1" t="s">
        <v>169</v>
      </c>
      <c r="C53" s="1" t="s">
        <v>7</v>
      </c>
      <c r="D53" s="1" t="s">
        <v>168</v>
      </c>
      <c r="E53" s="1" t="s">
        <v>165</v>
      </c>
      <c r="F53" s="1">
        <v>95.772061440000002</v>
      </c>
      <c r="G53" s="1" t="s">
        <v>21</v>
      </c>
      <c r="H53" s="1" t="s">
        <v>115</v>
      </c>
      <c r="I53" s="2">
        <v>42464.708333333336</v>
      </c>
      <c r="J53" s="1">
        <v>69000</v>
      </c>
      <c r="K53" s="1">
        <v>9500</v>
      </c>
      <c r="L53" s="1">
        <v>11000</v>
      </c>
      <c r="M53" s="1">
        <v>2100</v>
      </c>
      <c r="N53" s="1" t="s">
        <v>120</v>
      </c>
      <c r="O53" s="1">
        <v>10</v>
      </c>
      <c r="P53" s="1">
        <v>140</v>
      </c>
      <c r="X53" s="1">
        <v>670</v>
      </c>
      <c r="AA53">
        <f t="shared" si="1"/>
        <v>95.772061440000002</v>
      </c>
      <c r="AB53" s="9"/>
      <c r="AC53" s="9"/>
      <c r="AD53" s="9"/>
      <c r="AE53" s="9"/>
      <c r="AF53" s="9"/>
      <c r="AG53" s="9">
        <f>O53/X53</f>
        <v>1.4925373134328358E-2</v>
      </c>
      <c r="AH53" s="9"/>
    </row>
    <row r="54" spans="1:34" x14ac:dyDescent="0.25">
      <c r="A54" s="1" t="s">
        <v>572</v>
      </c>
      <c r="B54" s="1" t="s">
        <v>172</v>
      </c>
      <c r="C54" s="1" t="s">
        <v>7</v>
      </c>
      <c r="D54" s="1" t="s">
        <v>171</v>
      </c>
      <c r="E54" s="1" t="s">
        <v>173</v>
      </c>
      <c r="F54" s="1">
        <v>95.949089279999995</v>
      </c>
      <c r="G54" s="1" t="s">
        <v>21</v>
      </c>
      <c r="H54" s="1" t="s">
        <v>115</v>
      </c>
      <c r="I54" s="2">
        <v>42229.368055555555</v>
      </c>
      <c r="N54" s="1">
        <v>68</v>
      </c>
      <c r="P54" s="1">
        <v>98</v>
      </c>
      <c r="W54" s="1">
        <v>320</v>
      </c>
      <c r="Y54" s="1">
        <v>100</v>
      </c>
      <c r="AA54">
        <f t="shared" si="1"/>
        <v>95.949089279999995</v>
      </c>
      <c r="AB54" s="9"/>
      <c r="AC54" s="9"/>
      <c r="AD54" s="9"/>
      <c r="AE54" s="9"/>
      <c r="AF54" s="9">
        <f t="shared" ref="AF54:AF61" si="12">N54/W54</f>
        <v>0.21249999999999999</v>
      </c>
      <c r="AG54" s="9"/>
      <c r="AH54" s="9">
        <f t="shared" ref="AH54:AH61" si="13">P54/Y54</f>
        <v>0.98</v>
      </c>
    </row>
    <row r="55" spans="1:34" x14ac:dyDescent="0.25">
      <c r="A55" s="1" t="s">
        <v>573</v>
      </c>
      <c r="B55" s="1" t="s">
        <v>175</v>
      </c>
      <c r="C55" s="1" t="s">
        <v>10</v>
      </c>
      <c r="D55" s="1" t="s">
        <v>11</v>
      </c>
      <c r="E55" s="1" t="s">
        <v>174</v>
      </c>
      <c r="F55" s="1">
        <v>96.480172800000005</v>
      </c>
      <c r="G55" s="1" t="s">
        <v>21</v>
      </c>
      <c r="H55" s="1" t="s">
        <v>115</v>
      </c>
      <c r="I55" s="2">
        <v>42232.416666666664</v>
      </c>
      <c r="J55" s="1">
        <v>70000</v>
      </c>
      <c r="K55" s="1">
        <v>9200</v>
      </c>
      <c r="L55" s="1">
        <v>16000</v>
      </c>
      <c r="M55" s="1">
        <v>2800</v>
      </c>
      <c r="N55" s="1">
        <v>28</v>
      </c>
      <c r="O55" s="1" t="s">
        <v>93</v>
      </c>
      <c r="P55" s="1">
        <v>100</v>
      </c>
      <c r="S55" s="1">
        <v>75000</v>
      </c>
      <c r="T55" s="1">
        <v>9400</v>
      </c>
      <c r="U55" s="1">
        <v>15000</v>
      </c>
      <c r="V55" s="1">
        <v>2800</v>
      </c>
      <c r="W55" s="1">
        <v>74</v>
      </c>
      <c r="X55" s="1">
        <v>150</v>
      </c>
      <c r="Y55" s="1">
        <v>100</v>
      </c>
      <c r="AA55">
        <f t="shared" si="1"/>
        <v>96.480172800000005</v>
      </c>
      <c r="AB55" s="9">
        <f>J55/S55</f>
        <v>0.93333333333333335</v>
      </c>
      <c r="AC55" s="9">
        <f>K55/T55</f>
        <v>0.97872340425531912</v>
      </c>
      <c r="AD55" s="9">
        <f>L55/U55</f>
        <v>1.0666666666666667</v>
      </c>
      <c r="AE55" s="9">
        <f>M55/V55</f>
        <v>1</v>
      </c>
      <c r="AF55" s="9">
        <f t="shared" si="12"/>
        <v>0.3783783783783784</v>
      </c>
      <c r="AG55" s="9"/>
      <c r="AH55" s="9">
        <f t="shared" si="13"/>
        <v>1</v>
      </c>
    </row>
    <row r="56" spans="1:34" x14ac:dyDescent="0.25">
      <c r="A56" s="1" t="s">
        <v>574</v>
      </c>
      <c r="B56" s="1" t="s">
        <v>178</v>
      </c>
      <c r="C56" s="1" t="s">
        <v>7</v>
      </c>
      <c r="D56" s="1" t="s">
        <v>177</v>
      </c>
      <c r="E56" s="1">
        <v>9421</v>
      </c>
      <c r="F56" s="1">
        <v>96.496266240000011</v>
      </c>
      <c r="G56" s="1" t="s">
        <v>21</v>
      </c>
      <c r="H56" s="1" t="s">
        <v>115</v>
      </c>
      <c r="I56" s="2">
        <v>42229.399305555555</v>
      </c>
      <c r="N56" s="1">
        <v>38</v>
      </c>
      <c r="P56" s="1">
        <v>110</v>
      </c>
      <c r="W56" s="1">
        <v>490</v>
      </c>
      <c r="Y56" s="1">
        <v>110</v>
      </c>
      <c r="AA56">
        <f t="shared" si="1"/>
        <v>96.496266240000011</v>
      </c>
      <c r="AB56" s="9"/>
      <c r="AC56" s="9"/>
      <c r="AD56" s="9"/>
      <c r="AE56" s="9"/>
      <c r="AF56" s="9">
        <f t="shared" si="12"/>
        <v>7.7551020408163265E-2</v>
      </c>
      <c r="AG56" s="9"/>
      <c r="AH56" s="9">
        <f t="shared" si="13"/>
        <v>1</v>
      </c>
    </row>
    <row r="57" spans="1:34" x14ac:dyDescent="0.25">
      <c r="A57" s="1" t="s">
        <v>575</v>
      </c>
      <c r="B57" s="1" t="s">
        <v>180</v>
      </c>
      <c r="C57" s="1" t="s">
        <v>7</v>
      </c>
      <c r="D57" s="1" t="s">
        <v>179</v>
      </c>
      <c r="E57" s="1">
        <v>9420</v>
      </c>
      <c r="F57" s="1">
        <v>97.864208640000015</v>
      </c>
      <c r="G57" s="1" t="s">
        <v>21</v>
      </c>
      <c r="H57" s="1" t="s">
        <v>115</v>
      </c>
      <c r="I57" s="2">
        <v>42229.440972222219</v>
      </c>
      <c r="N57" s="1">
        <v>130</v>
      </c>
      <c r="P57" s="1">
        <v>100</v>
      </c>
      <c r="W57" s="1">
        <v>310</v>
      </c>
      <c r="Y57" s="1">
        <v>100</v>
      </c>
      <c r="AA57">
        <f t="shared" si="1"/>
        <v>97.864208640000015</v>
      </c>
      <c r="AB57" s="9"/>
      <c r="AC57" s="9"/>
      <c r="AD57" s="9"/>
      <c r="AE57" s="9"/>
      <c r="AF57" s="9">
        <f t="shared" si="12"/>
        <v>0.41935483870967744</v>
      </c>
      <c r="AG57" s="9"/>
      <c r="AH57" s="9">
        <f t="shared" si="13"/>
        <v>1</v>
      </c>
    </row>
    <row r="58" spans="1:34" x14ac:dyDescent="0.25">
      <c r="A58" s="1" t="s">
        <v>576</v>
      </c>
      <c r="B58" s="1" t="s">
        <v>182</v>
      </c>
      <c r="C58" s="1" t="s">
        <v>10</v>
      </c>
      <c r="D58" s="1" t="s">
        <v>11</v>
      </c>
      <c r="E58" s="1" t="s">
        <v>181</v>
      </c>
      <c r="F58" s="1">
        <v>103.15895039999999</v>
      </c>
      <c r="G58" s="1" t="s">
        <v>21</v>
      </c>
      <c r="H58" s="1" t="s">
        <v>115</v>
      </c>
      <c r="I58" s="2">
        <v>42232.399305555555</v>
      </c>
      <c r="J58" s="1">
        <v>70000</v>
      </c>
      <c r="K58" s="1">
        <v>9600</v>
      </c>
      <c r="L58" s="1">
        <v>16000</v>
      </c>
      <c r="M58" s="1">
        <v>2800</v>
      </c>
      <c r="N58" s="1">
        <v>56</v>
      </c>
      <c r="O58" s="1">
        <v>48</v>
      </c>
      <c r="P58" s="1">
        <v>78</v>
      </c>
      <c r="S58" s="1">
        <v>76000</v>
      </c>
      <c r="T58" s="1">
        <v>9900</v>
      </c>
      <c r="U58" s="1">
        <v>15000</v>
      </c>
      <c r="V58" s="1">
        <v>2800</v>
      </c>
      <c r="W58" s="1">
        <v>92</v>
      </c>
      <c r="X58" s="1">
        <v>230</v>
      </c>
      <c r="Y58" s="1">
        <v>93</v>
      </c>
      <c r="AA58">
        <f t="shared" si="1"/>
        <v>103.15895039999999</v>
      </c>
      <c r="AB58" s="9">
        <f t="shared" ref="AB58:AE59" si="14">J58/S58</f>
        <v>0.92105263157894735</v>
      </c>
      <c r="AC58" s="9">
        <f t="shared" si="14"/>
        <v>0.96969696969696972</v>
      </c>
      <c r="AD58" s="9">
        <f t="shared" si="14"/>
        <v>1.0666666666666667</v>
      </c>
      <c r="AE58" s="9">
        <f t="shared" si="14"/>
        <v>1</v>
      </c>
      <c r="AF58" s="9">
        <f t="shared" si="12"/>
        <v>0.60869565217391308</v>
      </c>
      <c r="AG58" s="9">
        <f>O58/X58</f>
        <v>0.20869565217391303</v>
      </c>
      <c r="AH58" s="9">
        <f t="shared" si="13"/>
        <v>0.83870967741935487</v>
      </c>
    </row>
    <row r="59" spans="1:34" x14ac:dyDescent="0.25">
      <c r="A59" s="1" t="s">
        <v>577</v>
      </c>
      <c r="B59" s="1" t="s">
        <v>183</v>
      </c>
      <c r="C59" s="1" t="s">
        <v>10</v>
      </c>
      <c r="D59" s="1" t="s">
        <v>11</v>
      </c>
      <c r="E59" s="1" t="s">
        <v>181</v>
      </c>
      <c r="F59" s="1">
        <v>103.15895039999999</v>
      </c>
      <c r="G59" s="1" t="s">
        <v>21</v>
      </c>
      <c r="H59" s="1" t="s">
        <v>115</v>
      </c>
      <c r="I59" s="2">
        <v>42233.371527777781</v>
      </c>
      <c r="J59" s="1">
        <v>73000</v>
      </c>
      <c r="K59" s="1">
        <v>10000</v>
      </c>
      <c r="L59" s="1">
        <v>17000</v>
      </c>
      <c r="M59" s="1">
        <v>3000</v>
      </c>
      <c r="N59" s="1">
        <v>26</v>
      </c>
      <c r="O59" s="1" t="s">
        <v>93</v>
      </c>
      <c r="P59" s="1">
        <v>71</v>
      </c>
      <c r="S59" s="1">
        <v>77000</v>
      </c>
      <c r="T59" s="1">
        <v>10000</v>
      </c>
      <c r="U59" s="1">
        <v>16000</v>
      </c>
      <c r="V59" s="1">
        <v>2900</v>
      </c>
      <c r="W59" s="1">
        <v>80</v>
      </c>
      <c r="X59" s="1">
        <v>190</v>
      </c>
      <c r="Y59" s="1">
        <v>90</v>
      </c>
      <c r="AA59">
        <f t="shared" si="1"/>
        <v>103.15895039999999</v>
      </c>
      <c r="AB59" s="9">
        <f t="shared" si="14"/>
        <v>0.94805194805194803</v>
      </c>
      <c r="AC59" s="9">
        <f t="shared" si="14"/>
        <v>1</v>
      </c>
      <c r="AD59" s="9">
        <f t="shared" si="14"/>
        <v>1.0625</v>
      </c>
      <c r="AE59" s="9">
        <f t="shared" si="14"/>
        <v>1.0344827586206897</v>
      </c>
      <c r="AF59" s="9">
        <f t="shared" si="12"/>
        <v>0.32500000000000001</v>
      </c>
      <c r="AG59" s="9"/>
      <c r="AH59" s="9">
        <f t="shared" si="13"/>
        <v>0.78888888888888886</v>
      </c>
    </row>
    <row r="60" spans="1:34" x14ac:dyDescent="0.25">
      <c r="A60" s="1" t="s">
        <v>578</v>
      </c>
      <c r="B60" s="1" t="s">
        <v>185</v>
      </c>
      <c r="C60" s="1" t="s">
        <v>7</v>
      </c>
      <c r="D60" s="1">
        <v>0</v>
      </c>
      <c r="E60" s="1">
        <v>9416</v>
      </c>
      <c r="F60" s="1">
        <v>116.64525312000002</v>
      </c>
      <c r="G60" s="1" t="s">
        <v>21</v>
      </c>
      <c r="H60" s="1" t="s">
        <v>186</v>
      </c>
      <c r="I60" s="2">
        <v>42230.46875</v>
      </c>
      <c r="N60" s="1">
        <v>54</v>
      </c>
      <c r="P60" s="1">
        <v>26</v>
      </c>
      <c r="W60" s="1">
        <v>220</v>
      </c>
      <c r="Y60" s="1">
        <v>71</v>
      </c>
      <c r="AA60">
        <f t="shared" si="1"/>
        <v>116.64525312000002</v>
      </c>
      <c r="AB60" s="9"/>
      <c r="AC60" s="9"/>
      <c r="AD60" s="9"/>
      <c r="AE60" s="9"/>
      <c r="AF60" s="9">
        <f t="shared" si="12"/>
        <v>0.24545454545454545</v>
      </c>
      <c r="AG60" s="9"/>
      <c r="AH60" s="9">
        <f t="shared" si="13"/>
        <v>0.36619718309859156</v>
      </c>
    </row>
    <row r="61" spans="1:34" x14ac:dyDescent="0.25">
      <c r="A61" s="1" t="s">
        <v>579</v>
      </c>
      <c r="B61" s="1" t="s">
        <v>188</v>
      </c>
      <c r="C61" s="1" t="s">
        <v>7</v>
      </c>
      <c r="D61" s="1" t="s">
        <v>187</v>
      </c>
      <c r="E61" s="1">
        <v>66</v>
      </c>
      <c r="F61" s="1">
        <v>127.83019392000001</v>
      </c>
      <c r="G61" s="1" t="s">
        <v>21</v>
      </c>
      <c r="H61" s="1" t="s">
        <v>186</v>
      </c>
      <c r="I61" s="2">
        <v>42230.520833333336</v>
      </c>
      <c r="N61" s="1">
        <v>100</v>
      </c>
      <c r="P61" s="1">
        <v>70</v>
      </c>
      <c r="W61" s="1">
        <v>370</v>
      </c>
      <c r="Y61" s="1">
        <v>62</v>
      </c>
      <c r="AA61">
        <f t="shared" si="1"/>
        <v>127.83019392000001</v>
      </c>
      <c r="AB61" s="9"/>
      <c r="AC61" s="9"/>
      <c r="AD61" s="9"/>
      <c r="AE61" s="9"/>
      <c r="AF61" s="9">
        <f t="shared" si="12"/>
        <v>0.27027027027027029</v>
      </c>
      <c r="AG61" s="9"/>
      <c r="AH61" s="9">
        <f t="shared" si="13"/>
        <v>1.1290322580645162</v>
      </c>
    </row>
    <row r="62" spans="1:34" x14ac:dyDescent="0.25">
      <c r="A62" s="1" t="s">
        <v>513</v>
      </c>
      <c r="B62" s="1">
        <v>2495777</v>
      </c>
      <c r="C62" s="1" t="s">
        <v>114</v>
      </c>
      <c r="D62" s="1" t="s">
        <v>190</v>
      </c>
      <c r="E62" s="1" t="s">
        <v>191</v>
      </c>
      <c r="F62" s="1">
        <v>146.16062208</v>
      </c>
      <c r="G62" s="1" t="s">
        <v>21</v>
      </c>
      <c r="H62" s="1" t="s">
        <v>186</v>
      </c>
      <c r="I62" s="2">
        <v>42426.447916666664</v>
      </c>
      <c r="AA62">
        <f t="shared" si="1"/>
        <v>146.16062208</v>
      </c>
      <c r="AB62" s="9"/>
      <c r="AC62" s="9"/>
      <c r="AD62" s="9"/>
      <c r="AE62" s="9"/>
      <c r="AF62" s="9"/>
      <c r="AG62" s="9"/>
      <c r="AH62" s="9"/>
    </row>
    <row r="63" spans="1:34" x14ac:dyDescent="0.25">
      <c r="A63" s="1" t="s">
        <v>580</v>
      </c>
      <c r="B63" s="1" t="s">
        <v>198</v>
      </c>
      <c r="C63" s="1" t="s">
        <v>114</v>
      </c>
      <c r="D63" s="1" t="s">
        <v>197</v>
      </c>
      <c r="E63" s="1" t="s">
        <v>199</v>
      </c>
      <c r="F63" s="1">
        <v>162.99436032000003</v>
      </c>
      <c r="G63" s="1" t="s">
        <v>127</v>
      </c>
      <c r="H63" s="1" t="s">
        <v>186</v>
      </c>
      <c r="I63" s="2">
        <v>42222.777083333334</v>
      </c>
      <c r="J63" s="1">
        <v>59000</v>
      </c>
      <c r="K63" s="1">
        <v>9600</v>
      </c>
      <c r="N63" s="1">
        <v>50</v>
      </c>
      <c r="P63" s="1">
        <v>24</v>
      </c>
      <c r="S63" s="1">
        <v>58000</v>
      </c>
      <c r="T63" s="1">
        <v>9800</v>
      </c>
      <c r="W63" s="1">
        <v>1200</v>
      </c>
      <c r="Y63" s="1">
        <v>110</v>
      </c>
      <c r="AA63">
        <f t="shared" si="1"/>
        <v>162.99436032000003</v>
      </c>
      <c r="AB63" s="9">
        <f t="shared" ref="AB63:AB81" si="15">J63/S63</f>
        <v>1.0172413793103448</v>
      </c>
      <c r="AC63" s="9">
        <f t="shared" ref="AC63:AC81" si="16">K63/T63</f>
        <v>0.97959183673469385</v>
      </c>
      <c r="AD63" s="9"/>
      <c r="AE63" s="9"/>
      <c r="AF63" s="9">
        <f t="shared" ref="AF63:AF81" si="17">N63/W63</f>
        <v>4.1666666666666664E-2</v>
      </c>
      <c r="AG63" s="9"/>
      <c r="AH63" s="9">
        <f t="shared" ref="AH63:AH81" si="18">P63/Y63</f>
        <v>0.21818181818181817</v>
      </c>
    </row>
    <row r="64" spans="1:34" x14ac:dyDescent="0.25">
      <c r="A64" s="1" t="s">
        <v>581</v>
      </c>
      <c r="B64" s="1" t="s">
        <v>208</v>
      </c>
      <c r="C64" s="1" t="s">
        <v>114</v>
      </c>
      <c r="D64" s="1" t="s">
        <v>207</v>
      </c>
      <c r="E64" s="1" t="s">
        <v>209</v>
      </c>
      <c r="F64" s="1">
        <v>164.08871424</v>
      </c>
      <c r="G64" s="1" t="s">
        <v>21</v>
      </c>
      <c r="H64" s="1" t="s">
        <v>186</v>
      </c>
      <c r="I64" s="2">
        <v>42223.694444444445</v>
      </c>
      <c r="J64" s="1">
        <v>56000</v>
      </c>
      <c r="K64" s="1">
        <v>9200</v>
      </c>
      <c r="N64" s="1">
        <v>40</v>
      </c>
      <c r="P64" s="1">
        <v>11</v>
      </c>
      <c r="S64" s="1">
        <v>56000</v>
      </c>
      <c r="T64" s="1">
        <v>9700</v>
      </c>
      <c r="W64" s="1">
        <v>830</v>
      </c>
      <c r="Y64" s="1">
        <v>73</v>
      </c>
      <c r="AA64">
        <f t="shared" si="1"/>
        <v>164.08871424</v>
      </c>
      <c r="AB64" s="9">
        <f t="shared" si="15"/>
        <v>1</v>
      </c>
      <c r="AC64" s="9">
        <f t="shared" si="16"/>
        <v>0.94845360824742264</v>
      </c>
      <c r="AD64" s="9"/>
      <c r="AE64" s="9"/>
      <c r="AF64" s="9">
        <f t="shared" si="17"/>
        <v>4.8192771084337352E-2</v>
      </c>
      <c r="AG64" s="9"/>
      <c r="AH64" s="9">
        <f t="shared" si="18"/>
        <v>0.15068493150684931</v>
      </c>
    </row>
    <row r="65" spans="1:34" x14ac:dyDescent="0.25">
      <c r="A65" s="1" t="s">
        <v>516</v>
      </c>
      <c r="B65" s="1" t="s">
        <v>215</v>
      </c>
      <c r="C65" s="1" t="s">
        <v>114</v>
      </c>
      <c r="D65" s="1" t="s">
        <v>207</v>
      </c>
      <c r="E65" s="1" t="s">
        <v>209</v>
      </c>
      <c r="F65" s="1">
        <v>164.08871424</v>
      </c>
      <c r="G65" s="1" t="s">
        <v>21</v>
      </c>
      <c r="H65" s="1" t="s">
        <v>186</v>
      </c>
      <c r="I65" s="2">
        <v>42224.944444444445</v>
      </c>
      <c r="J65" s="1">
        <v>56000</v>
      </c>
      <c r="K65" s="1">
        <v>8900</v>
      </c>
      <c r="N65" s="1">
        <v>30</v>
      </c>
      <c r="P65" s="1">
        <v>9</v>
      </c>
      <c r="S65" s="1">
        <v>58000</v>
      </c>
      <c r="T65" s="1">
        <v>9900</v>
      </c>
      <c r="W65" s="1">
        <v>890</v>
      </c>
      <c r="Y65" s="1">
        <v>160</v>
      </c>
      <c r="AA65">
        <f t="shared" si="1"/>
        <v>164.08871424</v>
      </c>
      <c r="AB65" s="9">
        <f t="shared" si="15"/>
        <v>0.96551724137931039</v>
      </c>
      <c r="AC65" s="9">
        <f t="shared" si="16"/>
        <v>0.89898989898989901</v>
      </c>
      <c r="AD65" s="9"/>
      <c r="AE65" s="9"/>
      <c r="AF65" s="9">
        <f t="shared" si="17"/>
        <v>3.3707865168539325E-2</v>
      </c>
      <c r="AG65" s="9"/>
      <c r="AH65" s="9">
        <f t="shared" si="18"/>
        <v>5.6250000000000001E-2</v>
      </c>
    </row>
    <row r="66" spans="1:34" x14ac:dyDescent="0.25">
      <c r="A66" s="1" t="s">
        <v>583</v>
      </c>
      <c r="B66" s="1" t="s">
        <v>217</v>
      </c>
      <c r="C66" s="1" t="s">
        <v>114</v>
      </c>
      <c r="D66" s="1" t="s">
        <v>207</v>
      </c>
      <c r="E66" s="1" t="s">
        <v>209</v>
      </c>
      <c r="F66" s="1">
        <v>164.08871424</v>
      </c>
      <c r="G66" s="1" t="s">
        <v>21</v>
      </c>
      <c r="H66" s="1" t="s">
        <v>186</v>
      </c>
      <c r="I66" s="2">
        <v>42226.5625</v>
      </c>
      <c r="J66" s="1">
        <v>54000</v>
      </c>
      <c r="K66" s="1">
        <v>9100</v>
      </c>
      <c r="N66" s="1">
        <v>50</v>
      </c>
      <c r="P66" s="1">
        <v>8</v>
      </c>
      <c r="S66" s="1">
        <v>55000</v>
      </c>
      <c r="T66" s="1">
        <v>9100</v>
      </c>
      <c r="W66" s="1">
        <v>430</v>
      </c>
      <c r="Y66" s="1">
        <v>59</v>
      </c>
      <c r="AA66">
        <f t="shared" si="1"/>
        <v>164.08871424</v>
      </c>
      <c r="AB66" s="9">
        <f t="shared" si="15"/>
        <v>0.98181818181818181</v>
      </c>
      <c r="AC66" s="9">
        <f t="shared" si="16"/>
        <v>1</v>
      </c>
      <c r="AD66" s="9"/>
      <c r="AE66" s="9"/>
      <c r="AF66" s="9">
        <f t="shared" si="17"/>
        <v>0.11627906976744186</v>
      </c>
      <c r="AG66" s="9"/>
      <c r="AH66" s="9">
        <f t="shared" si="18"/>
        <v>0.13559322033898305</v>
      </c>
    </row>
    <row r="67" spans="1:34" x14ac:dyDescent="0.25">
      <c r="A67" s="1" t="s">
        <v>582</v>
      </c>
      <c r="B67" s="1" t="s">
        <v>214</v>
      </c>
      <c r="C67" s="1" t="s">
        <v>114</v>
      </c>
      <c r="D67" s="1" t="s">
        <v>207</v>
      </c>
      <c r="E67" s="1" t="s">
        <v>209</v>
      </c>
      <c r="F67" s="1">
        <v>164.08871424</v>
      </c>
      <c r="G67" s="1" t="s">
        <v>21</v>
      </c>
      <c r="H67" s="1" t="s">
        <v>186</v>
      </c>
      <c r="I67" s="2">
        <v>42224.708333333336</v>
      </c>
      <c r="J67" s="1">
        <v>58000</v>
      </c>
      <c r="K67" s="1">
        <v>9300</v>
      </c>
      <c r="N67" s="1">
        <v>40</v>
      </c>
      <c r="P67" s="1">
        <v>11</v>
      </c>
      <c r="S67" s="1">
        <v>60000</v>
      </c>
      <c r="T67" s="1">
        <v>9700</v>
      </c>
      <c r="W67" s="1">
        <v>70</v>
      </c>
      <c r="Y67" s="1">
        <v>170</v>
      </c>
      <c r="AA67">
        <f t="shared" si="1"/>
        <v>164.08871424</v>
      </c>
      <c r="AB67" s="9">
        <f t="shared" si="15"/>
        <v>0.96666666666666667</v>
      </c>
      <c r="AC67" s="9">
        <f t="shared" si="16"/>
        <v>0.95876288659793818</v>
      </c>
      <c r="AD67" s="9"/>
      <c r="AE67" s="9"/>
      <c r="AF67" s="10">
        <f t="shared" si="17"/>
        <v>0.5714285714285714</v>
      </c>
      <c r="AG67" s="9"/>
      <c r="AH67" s="9">
        <f t="shared" si="18"/>
        <v>6.4705882352941183E-2</v>
      </c>
    </row>
    <row r="68" spans="1:34" x14ac:dyDescent="0.25">
      <c r="A68" s="1" t="s">
        <v>584</v>
      </c>
      <c r="B68" s="1" t="s">
        <v>218</v>
      </c>
      <c r="C68" s="1" t="s">
        <v>114</v>
      </c>
      <c r="D68" s="1" t="s">
        <v>207</v>
      </c>
      <c r="E68" s="1" t="s">
        <v>209</v>
      </c>
      <c r="F68" s="1">
        <v>164.08871424</v>
      </c>
      <c r="G68" s="1" t="s">
        <v>21</v>
      </c>
      <c r="H68" s="1" t="s">
        <v>186</v>
      </c>
      <c r="I68" s="2">
        <v>42226.767361111109</v>
      </c>
      <c r="J68" s="1">
        <v>56000</v>
      </c>
      <c r="K68" s="1">
        <v>9200</v>
      </c>
      <c r="N68" s="1">
        <v>50</v>
      </c>
      <c r="P68" s="1">
        <v>8</v>
      </c>
      <c r="S68" s="1">
        <v>59000</v>
      </c>
      <c r="T68" s="1">
        <v>9700</v>
      </c>
      <c r="W68" s="1">
        <v>340</v>
      </c>
      <c r="Y68" s="1">
        <v>45</v>
      </c>
      <c r="AA68">
        <f t="shared" si="1"/>
        <v>164.08871424</v>
      </c>
      <c r="AB68" s="9">
        <f t="shared" si="15"/>
        <v>0.94915254237288138</v>
      </c>
      <c r="AC68" s="9">
        <f t="shared" si="16"/>
        <v>0.94845360824742264</v>
      </c>
      <c r="AD68" s="9"/>
      <c r="AE68" s="9"/>
      <c r="AF68" s="9">
        <f t="shared" si="17"/>
        <v>0.14705882352941177</v>
      </c>
      <c r="AG68" s="9"/>
      <c r="AH68" s="9">
        <f t="shared" si="18"/>
        <v>0.17777777777777778</v>
      </c>
    </row>
    <row r="69" spans="1:34" x14ac:dyDescent="0.25">
      <c r="A69" s="1" t="s">
        <v>515</v>
      </c>
      <c r="B69" s="1" t="s">
        <v>216</v>
      </c>
      <c r="C69" s="1" t="s">
        <v>114</v>
      </c>
      <c r="D69" s="1" t="s">
        <v>207</v>
      </c>
      <c r="E69" s="1" t="s">
        <v>209</v>
      </c>
      <c r="F69" s="1">
        <v>164.08871424</v>
      </c>
      <c r="G69" s="1" t="s">
        <v>21</v>
      </c>
      <c r="H69" s="1" t="s">
        <v>186</v>
      </c>
      <c r="I69" s="2">
        <v>42225.239583333336</v>
      </c>
      <c r="J69" s="1">
        <v>56000</v>
      </c>
      <c r="K69" s="1">
        <v>9100</v>
      </c>
      <c r="N69" s="1">
        <v>30</v>
      </c>
      <c r="P69" s="1">
        <v>9</v>
      </c>
      <c r="S69" s="1">
        <v>56000</v>
      </c>
      <c r="T69" s="1">
        <v>9700</v>
      </c>
      <c r="W69" s="1">
        <v>835</v>
      </c>
      <c r="Y69" s="1">
        <v>180</v>
      </c>
      <c r="AA69">
        <f t="shared" si="1"/>
        <v>164.08871424</v>
      </c>
      <c r="AB69" s="9">
        <f t="shared" si="15"/>
        <v>1</v>
      </c>
      <c r="AC69" s="9">
        <f t="shared" si="16"/>
        <v>0.93814432989690721</v>
      </c>
      <c r="AD69" s="9"/>
      <c r="AE69" s="9"/>
      <c r="AF69" s="9">
        <f t="shared" si="17"/>
        <v>3.5928143712574849E-2</v>
      </c>
      <c r="AG69" s="9"/>
      <c r="AH69" s="9">
        <f t="shared" si="18"/>
        <v>0.05</v>
      </c>
    </row>
    <row r="70" spans="1:34" x14ac:dyDescent="0.25">
      <c r="A70" s="1" t="s">
        <v>590</v>
      </c>
      <c r="B70" s="1" t="s">
        <v>225</v>
      </c>
      <c r="C70" s="1" t="s">
        <v>114</v>
      </c>
      <c r="D70" s="1" t="s">
        <v>207</v>
      </c>
      <c r="E70" s="1" t="s">
        <v>209</v>
      </c>
      <c r="F70" s="1">
        <v>164.08871424</v>
      </c>
      <c r="G70" s="1" t="s">
        <v>21</v>
      </c>
      <c r="H70" s="1" t="s">
        <v>186</v>
      </c>
      <c r="I70" s="2">
        <v>42228.729166666664</v>
      </c>
      <c r="J70" s="1">
        <v>57000</v>
      </c>
      <c r="K70" s="1">
        <v>9800</v>
      </c>
      <c r="N70" s="1">
        <v>40</v>
      </c>
      <c r="P70" s="1">
        <v>7</v>
      </c>
      <c r="S70" s="1">
        <v>59000</v>
      </c>
      <c r="T70" s="1">
        <v>10000</v>
      </c>
      <c r="W70" s="1">
        <v>520</v>
      </c>
      <c r="Y70" s="1">
        <v>73</v>
      </c>
      <c r="AA70">
        <f t="shared" si="1"/>
        <v>164.08871424</v>
      </c>
      <c r="AB70" s="9">
        <f t="shared" si="15"/>
        <v>0.96610169491525422</v>
      </c>
      <c r="AC70" s="9">
        <f t="shared" si="16"/>
        <v>0.98</v>
      </c>
      <c r="AD70" s="9"/>
      <c r="AE70" s="9"/>
      <c r="AF70" s="9">
        <f t="shared" si="17"/>
        <v>7.6923076923076927E-2</v>
      </c>
      <c r="AG70" s="9"/>
      <c r="AH70" s="9">
        <f t="shared" si="18"/>
        <v>9.5890410958904104E-2</v>
      </c>
    </row>
    <row r="71" spans="1:34" x14ac:dyDescent="0.25">
      <c r="A71" s="1" t="s">
        <v>585</v>
      </c>
      <c r="B71" s="1" t="s">
        <v>219</v>
      </c>
      <c r="C71" s="1" t="s">
        <v>114</v>
      </c>
      <c r="D71" s="1" t="s">
        <v>207</v>
      </c>
      <c r="E71" s="1" t="s">
        <v>209</v>
      </c>
      <c r="F71" s="1">
        <v>164.08871424</v>
      </c>
      <c r="G71" s="1" t="s">
        <v>21</v>
      </c>
      <c r="H71" s="1" t="s">
        <v>186</v>
      </c>
      <c r="I71" s="2">
        <v>42227.002083333333</v>
      </c>
      <c r="J71" s="1">
        <v>56000</v>
      </c>
      <c r="K71" s="1">
        <v>9100</v>
      </c>
      <c r="N71" s="1">
        <v>40</v>
      </c>
      <c r="P71" s="1">
        <v>8</v>
      </c>
      <c r="S71" s="1">
        <v>57000</v>
      </c>
      <c r="T71" s="1">
        <v>9400</v>
      </c>
      <c r="W71" s="1">
        <v>390</v>
      </c>
      <c r="Y71" s="1">
        <v>52</v>
      </c>
      <c r="AA71">
        <f t="shared" si="1"/>
        <v>164.08871424</v>
      </c>
      <c r="AB71" s="9">
        <f t="shared" si="15"/>
        <v>0.98245614035087714</v>
      </c>
      <c r="AC71" s="9">
        <f t="shared" si="16"/>
        <v>0.96808510638297873</v>
      </c>
      <c r="AD71" s="9"/>
      <c r="AE71" s="9"/>
      <c r="AF71" s="9">
        <f t="shared" si="17"/>
        <v>0.10256410256410256</v>
      </c>
      <c r="AG71" s="9"/>
      <c r="AH71" s="9">
        <f t="shared" si="18"/>
        <v>0.15384615384615385</v>
      </c>
    </row>
    <row r="72" spans="1:34" x14ac:dyDescent="0.25">
      <c r="A72" s="1" t="s">
        <v>593</v>
      </c>
      <c r="B72" s="1" t="s">
        <v>228</v>
      </c>
      <c r="C72" s="1" t="s">
        <v>114</v>
      </c>
      <c r="D72" s="1" t="s">
        <v>207</v>
      </c>
      <c r="E72" s="1" t="s">
        <v>209</v>
      </c>
      <c r="F72" s="1">
        <v>164.08871424</v>
      </c>
      <c r="G72" s="1" t="s">
        <v>21</v>
      </c>
      <c r="H72" s="1" t="s">
        <v>186</v>
      </c>
      <c r="I72" s="2">
        <v>42229.493055555555</v>
      </c>
      <c r="J72" s="1">
        <v>54000</v>
      </c>
      <c r="K72" s="1">
        <v>9500</v>
      </c>
      <c r="N72" s="1">
        <v>30</v>
      </c>
      <c r="P72" s="1">
        <v>7</v>
      </c>
      <c r="S72" s="1">
        <v>55000</v>
      </c>
      <c r="T72" s="1">
        <v>9900</v>
      </c>
      <c r="W72" s="1">
        <v>660</v>
      </c>
      <c r="Y72" s="1">
        <v>100</v>
      </c>
      <c r="AA72">
        <f t="shared" ref="AA72:AA135" si="19">F72</f>
        <v>164.08871424</v>
      </c>
      <c r="AB72" s="9">
        <f t="shared" si="15"/>
        <v>0.98181818181818181</v>
      </c>
      <c r="AC72" s="9">
        <f t="shared" si="16"/>
        <v>0.95959595959595956</v>
      </c>
      <c r="AD72" s="9"/>
      <c r="AE72" s="9"/>
      <c r="AF72" s="9">
        <f t="shared" si="17"/>
        <v>4.5454545454545456E-2</v>
      </c>
      <c r="AG72" s="9"/>
      <c r="AH72" s="9">
        <f t="shared" si="18"/>
        <v>7.0000000000000007E-2</v>
      </c>
    </row>
    <row r="73" spans="1:34" x14ac:dyDescent="0.25">
      <c r="A73" s="1" t="s">
        <v>592</v>
      </c>
      <c r="B73" s="1" t="s">
        <v>227</v>
      </c>
      <c r="C73" s="1" t="s">
        <v>114</v>
      </c>
      <c r="D73" s="1" t="s">
        <v>207</v>
      </c>
      <c r="E73" s="1" t="s">
        <v>209</v>
      </c>
      <c r="F73" s="1">
        <v>164.08871424</v>
      </c>
      <c r="G73" s="1" t="s">
        <v>21</v>
      </c>
      <c r="H73" s="1" t="s">
        <v>186</v>
      </c>
      <c r="I73" s="2">
        <v>42229.263888888891</v>
      </c>
      <c r="J73" s="1">
        <v>57000</v>
      </c>
      <c r="K73" s="1">
        <v>9600</v>
      </c>
      <c r="N73" s="1">
        <v>30</v>
      </c>
      <c r="P73" s="1">
        <v>7</v>
      </c>
      <c r="S73" s="1">
        <v>58000</v>
      </c>
      <c r="T73" s="1">
        <v>9700</v>
      </c>
      <c r="W73" s="1">
        <v>750</v>
      </c>
      <c r="Y73" s="1">
        <v>100</v>
      </c>
      <c r="AA73">
        <f t="shared" si="19"/>
        <v>164.08871424</v>
      </c>
      <c r="AB73" s="9">
        <f t="shared" si="15"/>
        <v>0.98275862068965514</v>
      </c>
      <c r="AC73" s="9">
        <f t="shared" si="16"/>
        <v>0.98969072164948457</v>
      </c>
      <c r="AD73" s="9"/>
      <c r="AE73" s="9"/>
      <c r="AF73" s="9">
        <f t="shared" si="17"/>
        <v>0.04</v>
      </c>
      <c r="AG73" s="9"/>
      <c r="AH73" s="9">
        <f t="shared" si="18"/>
        <v>7.0000000000000007E-2</v>
      </c>
    </row>
    <row r="74" spans="1:34" x14ac:dyDescent="0.25">
      <c r="A74" s="1" t="s">
        <v>589</v>
      </c>
      <c r="B74" s="1" t="s">
        <v>223</v>
      </c>
      <c r="C74" s="1" t="s">
        <v>114</v>
      </c>
      <c r="D74" s="1" t="s">
        <v>207</v>
      </c>
      <c r="E74" s="1" t="s">
        <v>209</v>
      </c>
      <c r="F74" s="1">
        <v>164.08871424</v>
      </c>
      <c r="G74" s="1" t="s">
        <v>21</v>
      </c>
      <c r="H74" s="1" t="s">
        <v>186</v>
      </c>
      <c r="I74" s="2">
        <v>42228.534722222219</v>
      </c>
      <c r="J74" s="1">
        <v>55000</v>
      </c>
      <c r="K74" s="1">
        <v>9700</v>
      </c>
      <c r="N74" s="1">
        <v>30</v>
      </c>
      <c r="P74" s="1">
        <v>7</v>
      </c>
      <c r="S74" s="1">
        <v>55000</v>
      </c>
      <c r="T74" s="1">
        <v>9700</v>
      </c>
      <c r="W74" s="1">
        <v>630</v>
      </c>
      <c r="Y74" s="1">
        <v>77</v>
      </c>
      <c r="AA74">
        <f t="shared" si="19"/>
        <v>164.08871424</v>
      </c>
      <c r="AB74" s="9">
        <f t="shared" si="15"/>
        <v>1</v>
      </c>
      <c r="AC74" s="9">
        <f t="shared" si="16"/>
        <v>1</v>
      </c>
      <c r="AD74" s="9"/>
      <c r="AE74" s="9"/>
      <c r="AF74" s="9">
        <f t="shared" si="17"/>
        <v>4.7619047619047616E-2</v>
      </c>
      <c r="AG74" s="9"/>
      <c r="AH74" s="9">
        <f t="shared" si="18"/>
        <v>9.0909090909090912E-2</v>
      </c>
    </row>
    <row r="75" spans="1:34" x14ac:dyDescent="0.25">
      <c r="A75" s="1" t="s">
        <v>591</v>
      </c>
      <c r="B75" s="1" t="s">
        <v>226</v>
      </c>
      <c r="C75" s="1" t="s">
        <v>114</v>
      </c>
      <c r="D75" s="1" t="s">
        <v>207</v>
      </c>
      <c r="E75" s="1" t="s">
        <v>209</v>
      </c>
      <c r="F75" s="1">
        <v>164.08871424</v>
      </c>
      <c r="G75" s="1" t="s">
        <v>21</v>
      </c>
      <c r="H75" s="1" t="s">
        <v>186</v>
      </c>
      <c r="I75" s="2">
        <v>42228.972222222219</v>
      </c>
      <c r="J75" s="1">
        <v>58000</v>
      </c>
      <c r="K75" s="1">
        <v>9800</v>
      </c>
      <c r="N75" s="1">
        <v>30</v>
      </c>
      <c r="P75" s="1">
        <v>6</v>
      </c>
      <c r="S75" s="1">
        <v>56000</v>
      </c>
      <c r="T75" s="1">
        <v>9300</v>
      </c>
      <c r="W75" s="1">
        <v>320</v>
      </c>
      <c r="Y75" s="1">
        <v>84</v>
      </c>
      <c r="AA75">
        <f t="shared" si="19"/>
        <v>164.08871424</v>
      </c>
      <c r="AB75" s="9">
        <f t="shared" si="15"/>
        <v>1.0357142857142858</v>
      </c>
      <c r="AC75" s="9">
        <f t="shared" si="16"/>
        <v>1.053763440860215</v>
      </c>
      <c r="AD75" s="9"/>
      <c r="AE75" s="9"/>
      <c r="AF75" s="9">
        <f t="shared" si="17"/>
        <v>9.375E-2</v>
      </c>
      <c r="AG75" s="9"/>
      <c r="AH75" s="9">
        <f t="shared" si="18"/>
        <v>7.1428571428571425E-2</v>
      </c>
    </row>
    <row r="76" spans="1:34" x14ac:dyDescent="0.25">
      <c r="A76" s="1" t="s">
        <v>587</v>
      </c>
      <c r="B76" s="1" t="s">
        <v>221</v>
      </c>
      <c r="C76" s="1" t="s">
        <v>114</v>
      </c>
      <c r="D76" s="1" t="s">
        <v>207</v>
      </c>
      <c r="E76" s="1" t="s">
        <v>209</v>
      </c>
      <c r="F76" s="1">
        <v>164.08871424</v>
      </c>
      <c r="G76" s="1" t="s">
        <v>21</v>
      </c>
      <c r="H76" s="1" t="s">
        <v>186</v>
      </c>
      <c r="I76" s="2">
        <v>42227.506944444445</v>
      </c>
      <c r="J76" s="1">
        <v>53000</v>
      </c>
      <c r="K76" s="1">
        <v>9300</v>
      </c>
      <c r="N76" s="1">
        <v>40</v>
      </c>
      <c r="P76" s="1">
        <v>7</v>
      </c>
      <c r="S76" s="1">
        <v>58000</v>
      </c>
      <c r="T76" s="1">
        <v>10000</v>
      </c>
      <c r="W76" s="1">
        <v>520</v>
      </c>
      <c r="Y76" s="1">
        <v>58</v>
      </c>
      <c r="AA76">
        <f t="shared" si="19"/>
        <v>164.08871424</v>
      </c>
      <c r="AB76" s="9">
        <f t="shared" si="15"/>
        <v>0.91379310344827591</v>
      </c>
      <c r="AC76" s="9">
        <f t="shared" si="16"/>
        <v>0.93</v>
      </c>
      <c r="AD76" s="9"/>
      <c r="AE76" s="9"/>
      <c r="AF76" s="9">
        <f t="shared" si="17"/>
        <v>7.6923076923076927E-2</v>
      </c>
      <c r="AG76" s="9"/>
      <c r="AH76" s="9">
        <f t="shared" si="18"/>
        <v>0.1206896551724138</v>
      </c>
    </row>
    <row r="77" spans="1:34" x14ac:dyDescent="0.25">
      <c r="A77" s="1" t="s">
        <v>586</v>
      </c>
      <c r="B77" s="1" t="s">
        <v>220</v>
      </c>
      <c r="C77" s="1" t="s">
        <v>114</v>
      </c>
      <c r="D77" s="1" t="s">
        <v>207</v>
      </c>
      <c r="E77" s="1" t="s">
        <v>209</v>
      </c>
      <c r="F77" s="1">
        <v>164.08871424</v>
      </c>
      <c r="G77" s="1" t="s">
        <v>21</v>
      </c>
      <c r="H77" s="1" t="s">
        <v>186</v>
      </c>
      <c r="I77" s="2">
        <v>42227.276388888888</v>
      </c>
      <c r="J77" s="1">
        <v>53000</v>
      </c>
      <c r="K77" s="1">
        <v>9100</v>
      </c>
      <c r="N77" s="1">
        <v>40</v>
      </c>
      <c r="P77" s="1">
        <v>8</v>
      </c>
      <c r="S77" s="1">
        <v>53000</v>
      </c>
      <c r="T77" s="1">
        <v>9000</v>
      </c>
      <c r="W77" s="1">
        <v>390</v>
      </c>
      <c r="Y77" s="1">
        <v>52</v>
      </c>
      <c r="AA77">
        <f t="shared" si="19"/>
        <v>164.08871424</v>
      </c>
      <c r="AB77" s="9">
        <f t="shared" si="15"/>
        <v>1</v>
      </c>
      <c r="AC77" s="9">
        <f t="shared" si="16"/>
        <v>1.0111111111111111</v>
      </c>
      <c r="AD77" s="9"/>
      <c r="AE77" s="9"/>
      <c r="AF77" s="9">
        <f t="shared" si="17"/>
        <v>0.10256410256410256</v>
      </c>
      <c r="AG77" s="9"/>
      <c r="AH77" s="9">
        <f t="shared" si="18"/>
        <v>0.15384615384615385</v>
      </c>
    </row>
    <row r="78" spans="1:34" x14ac:dyDescent="0.25">
      <c r="A78" s="1" t="s">
        <v>595</v>
      </c>
      <c r="B78" s="1" t="s">
        <v>230</v>
      </c>
      <c r="C78" s="1" t="s">
        <v>114</v>
      </c>
      <c r="D78" s="1" t="s">
        <v>207</v>
      </c>
      <c r="E78" s="1" t="s">
        <v>209</v>
      </c>
      <c r="F78" s="1">
        <v>164.08871424</v>
      </c>
      <c r="G78" s="1" t="s">
        <v>21</v>
      </c>
      <c r="H78" s="1" t="s">
        <v>186</v>
      </c>
      <c r="I78" s="2">
        <v>42230.291666666664</v>
      </c>
      <c r="J78" s="1">
        <v>57000</v>
      </c>
      <c r="K78" s="1">
        <v>9300</v>
      </c>
      <c r="N78" s="1">
        <v>30</v>
      </c>
      <c r="P78" s="1">
        <v>7</v>
      </c>
      <c r="S78" s="1">
        <v>59000</v>
      </c>
      <c r="T78" s="1">
        <v>9700</v>
      </c>
      <c r="W78" s="1">
        <v>600</v>
      </c>
      <c r="Y78" s="1">
        <v>98</v>
      </c>
      <c r="AA78">
        <f t="shared" si="19"/>
        <v>164.08871424</v>
      </c>
      <c r="AB78" s="9">
        <f t="shared" si="15"/>
        <v>0.96610169491525422</v>
      </c>
      <c r="AC78" s="9">
        <f t="shared" si="16"/>
        <v>0.95876288659793818</v>
      </c>
      <c r="AD78" s="9"/>
      <c r="AE78" s="9"/>
      <c r="AF78" s="9">
        <f t="shared" si="17"/>
        <v>0.05</v>
      </c>
      <c r="AG78" s="9"/>
      <c r="AH78" s="9">
        <f t="shared" si="18"/>
        <v>7.1428571428571425E-2</v>
      </c>
    </row>
    <row r="79" spans="1:34" x14ac:dyDescent="0.25">
      <c r="A79" s="1" t="s">
        <v>594</v>
      </c>
      <c r="B79" s="1" t="s">
        <v>229</v>
      </c>
      <c r="C79" s="1" t="s">
        <v>114</v>
      </c>
      <c r="D79" s="1" t="s">
        <v>207</v>
      </c>
      <c r="E79" s="1" t="s">
        <v>209</v>
      </c>
      <c r="F79" s="1">
        <v>164.08871424</v>
      </c>
      <c r="G79" s="1" t="s">
        <v>21</v>
      </c>
      <c r="H79" s="1" t="s">
        <v>186</v>
      </c>
      <c r="I79" s="2">
        <v>42229.743055555555</v>
      </c>
      <c r="J79" s="1">
        <v>59000</v>
      </c>
      <c r="K79" s="1">
        <v>9900</v>
      </c>
      <c r="N79" s="1">
        <v>30</v>
      </c>
      <c r="P79" s="1">
        <v>7</v>
      </c>
      <c r="S79" s="1">
        <v>60000</v>
      </c>
      <c r="T79" s="1">
        <v>10000</v>
      </c>
      <c r="W79" s="1">
        <v>520</v>
      </c>
      <c r="Y79" s="1">
        <v>87</v>
      </c>
      <c r="AA79">
        <f t="shared" si="19"/>
        <v>164.08871424</v>
      </c>
      <c r="AB79" s="9">
        <f t="shared" si="15"/>
        <v>0.98333333333333328</v>
      </c>
      <c r="AC79" s="9">
        <f t="shared" si="16"/>
        <v>0.99</v>
      </c>
      <c r="AD79" s="9"/>
      <c r="AE79" s="9"/>
      <c r="AF79" s="9">
        <f t="shared" si="17"/>
        <v>5.7692307692307696E-2</v>
      </c>
      <c r="AG79" s="9"/>
      <c r="AH79" s="9">
        <f t="shared" si="18"/>
        <v>8.0459770114942528E-2</v>
      </c>
    </row>
    <row r="80" spans="1:34" x14ac:dyDescent="0.25">
      <c r="A80" s="1" t="s">
        <v>588</v>
      </c>
      <c r="B80" s="1" t="s">
        <v>222</v>
      </c>
      <c r="C80" s="1" t="s">
        <v>114</v>
      </c>
      <c r="D80" s="1" t="s">
        <v>207</v>
      </c>
      <c r="E80" s="1" t="s">
        <v>209</v>
      </c>
      <c r="F80" s="1">
        <v>164.08871424</v>
      </c>
      <c r="G80" s="1" t="s">
        <v>21</v>
      </c>
      <c r="H80" s="1" t="s">
        <v>186</v>
      </c>
      <c r="I80" s="2">
        <v>42227.715277777781</v>
      </c>
      <c r="J80" s="1">
        <v>58000</v>
      </c>
      <c r="K80" s="1">
        <v>9500</v>
      </c>
      <c r="N80" s="1">
        <v>40</v>
      </c>
      <c r="P80" s="1">
        <v>7</v>
      </c>
      <c r="S80" s="1">
        <v>61000</v>
      </c>
      <c r="T80" s="1">
        <v>10000</v>
      </c>
      <c r="W80" s="1">
        <v>410</v>
      </c>
      <c r="Y80" s="1">
        <v>40</v>
      </c>
      <c r="AA80">
        <f t="shared" si="19"/>
        <v>164.08871424</v>
      </c>
      <c r="AB80" s="9">
        <f t="shared" si="15"/>
        <v>0.95081967213114749</v>
      </c>
      <c r="AC80" s="9">
        <f t="shared" si="16"/>
        <v>0.95</v>
      </c>
      <c r="AD80" s="9"/>
      <c r="AE80" s="9"/>
      <c r="AF80" s="9">
        <f t="shared" si="17"/>
        <v>9.7560975609756101E-2</v>
      </c>
      <c r="AG80" s="9"/>
      <c r="AH80" s="9">
        <f t="shared" si="18"/>
        <v>0.17499999999999999</v>
      </c>
    </row>
    <row r="81" spans="1:34" x14ac:dyDescent="0.25">
      <c r="A81" s="1" t="s">
        <v>517</v>
      </c>
      <c r="B81" s="1" t="s">
        <v>213</v>
      </c>
      <c r="C81" s="1" t="s">
        <v>114</v>
      </c>
      <c r="D81" s="1" t="s">
        <v>207</v>
      </c>
      <c r="E81" s="1" t="s">
        <v>209</v>
      </c>
      <c r="F81" s="1">
        <v>164.08871424</v>
      </c>
      <c r="G81" s="1" t="s">
        <v>21</v>
      </c>
      <c r="H81" s="1" t="s">
        <v>186</v>
      </c>
      <c r="I81" s="2">
        <v>42224.46875</v>
      </c>
      <c r="J81" s="1">
        <v>58000</v>
      </c>
      <c r="K81" s="1">
        <v>9100</v>
      </c>
      <c r="N81" s="1">
        <v>20</v>
      </c>
      <c r="P81" s="1">
        <v>10</v>
      </c>
      <c r="S81" s="1">
        <v>59000</v>
      </c>
      <c r="T81" s="1">
        <v>9800</v>
      </c>
      <c r="W81" s="1">
        <v>1175</v>
      </c>
      <c r="Y81" s="1">
        <v>200</v>
      </c>
      <c r="AA81">
        <f t="shared" si="19"/>
        <v>164.08871424</v>
      </c>
      <c r="AB81" s="9">
        <f t="shared" si="15"/>
        <v>0.98305084745762716</v>
      </c>
      <c r="AC81" s="9">
        <f t="shared" si="16"/>
        <v>0.9285714285714286</v>
      </c>
      <c r="AD81" s="9"/>
      <c r="AE81" s="9"/>
      <c r="AF81" s="9">
        <f t="shared" si="17"/>
        <v>1.7021276595744681E-2</v>
      </c>
      <c r="AG81" s="9"/>
      <c r="AH81" s="9">
        <f t="shared" si="18"/>
        <v>0.05</v>
      </c>
    </row>
    <row r="82" spans="1:34" x14ac:dyDescent="0.25">
      <c r="A82" s="1" t="s">
        <v>512</v>
      </c>
      <c r="B82" s="1">
        <v>2495781</v>
      </c>
      <c r="C82" s="1" t="s">
        <v>114</v>
      </c>
      <c r="D82" s="1" t="s">
        <v>231</v>
      </c>
      <c r="E82" s="1" t="s">
        <v>209</v>
      </c>
      <c r="F82" s="1">
        <v>164.08871424</v>
      </c>
      <c r="G82" s="1" t="s">
        <v>21</v>
      </c>
      <c r="H82" s="1" t="s">
        <v>186</v>
      </c>
      <c r="I82" s="2">
        <v>42426.509722222225</v>
      </c>
      <c r="AA82">
        <f t="shared" si="19"/>
        <v>164.08871424</v>
      </c>
      <c r="AB82" s="9"/>
      <c r="AC82" s="9"/>
      <c r="AD82" s="9"/>
      <c r="AE82" s="9"/>
      <c r="AF82" s="9"/>
      <c r="AG82" s="9"/>
      <c r="AH82" s="9"/>
    </row>
    <row r="83" spans="1:34" x14ac:dyDescent="0.25">
      <c r="A83" s="1" t="s">
        <v>522</v>
      </c>
      <c r="B83" s="1" t="s">
        <v>212</v>
      </c>
      <c r="C83" s="1" t="s">
        <v>114</v>
      </c>
      <c r="D83" s="1" t="s">
        <v>207</v>
      </c>
      <c r="E83" s="1" t="s">
        <v>209</v>
      </c>
      <c r="F83" s="1">
        <v>164.08871424</v>
      </c>
      <c r="G83" s="1" t="s">
        <v>21</v>
      </c>
      <c r="H83" s="1" t="s">
        <v>186</v>
      </c>
      <c r="I83" s="2">
        <v>42224.243055555555</v>
      </c>
      <c r="J83" s="1">
        <v>58000</v>
      </c>
      <c r="K83" s="1">
        <v>8800</v>
      </c>
      <c r="N83" s="1">
        <v>40</v>
      </c>
      <c r="P83" s="1">
        <v>23</v>
      </c>
      <c r="S83" s="1">
        <v>62000</v>
      </c>
      <c r="T83" s="1">
        <v>10000</v>
      </c>
      <c r="W83" s="1">
        <v>2170</v>
      </c>
      <c r="Y83" s="1">
        <v>330</v>
      </c>
      <c r="AA83">
        <f t="shared" si="19"/>
        <v>164.08871424</v>
      </c>
      <c r="AB83" s="9">
        <f t="shared" ref="AB83:AB101" si="20">J83/S83</f>
        <v>0.93548387096774188</v>
      </c>
      <c r="AC83" s="9">
        <f t="shared" ref="AC83:AC101" si="21">K83/T83</f>
        <v>0.88</v>
      </c>
      <c r="AD83" s="9"/>
      <c r="AE83" s="9"/>
      <c r="AF83" s="9">
        <f t="shared" ref="AF83:AF101" si="22">N83/W83</f>
        <v>1.8433179723502304E-2</v>
      </c>
      <c r="AG83" s="9"/>
      <c r="AH83" s="9">
        <f t="shared" ref="AH83:AH101" si="23">P83/Y83</f>
        <v>6.9696969696969702E-2</v>
      </c>
    </row>
    <row r="84" spans="1:34" x14ac:dyDescent="0.25">
      <c r="A84" s="1" t="s">
        <v>521</v>
      </c>
      <c r="B84" s="1" t="s">
        <v>233</v>
      </c>
      <c r="C84" s="1" t="s">
        <v>114</v>
      </c>
      <c r="D84" s="1" t="s">
        <v>232</v>
      </c>
      <c r="E84" s="1" t="s">
        <v>234</v>
      </c>
      <c r="F84" s="1">
        <v>189.38760192000004</v>
      </c>
      <c r="G84" s="1" t="s">
        <v>21</v>
      </c>
      <c r="H84" s="1" t="s">
        <v>186</v>
      </c>
      <c r="I84" s="2">
        <v>42223.84375</v>
      </c>
      <c r="J84" s="1">
        <v>48000</v>
      </c>
      <c r="K84" s="1">
        <v>8200</v>
      </c>
      <c r="N84" s="1">
        <v>40</v>
      </c>
      <c r="P84" s="1">
        <v>23</v>
      </c>
      <c r="S84" s="1">
        <v>51000</v>
      </c>
      <c r="T84" s="1">
        <v>9300</v>
      </c>
      <c r="W84" s="1">
        <v>1840</v>
      </c>
      <c r="Y84" s="1">
        <v>190</v>
      </c>
      <c r="AA84">
        <f t="shared" si="19"/>
        <v>189.38760192000004</v>
      </c>
      <c r="AB84" s="9">
        <f t="shared" si="20"/>
        <v>0.94117647058823528</v>
      </c>
      <c r="AC84" s="9">
        <f t="shared" si="21"/>
        <v>0.88172043010752688</v>
      </c>
      <c r="AD84" s="9"/>
      <c r="AE84" s="9"/>
      <c r="AF84" s="9">
        <f t="shared" si="22"/>
        <v>2.1739130434782608E-2</v>
      </c>
      <c r="AG84" s="9"/>
      <c r="AH84" s="9">
        <f t="shared" si="23"/>
        <v>0.12105263157894737</v>
      </c>
    </row>
    <row r="85" spans="1:34" x14ac:dyDescent="0.25">
      <c r="A85" s="1" t="s">
        <v>520</v>
      </c>
      <c r="B85" s="1" t="s">
        <v>239</v>
      </c>
      <c r="C85" s="1" t="s">
        <v>114</v>
      </c>
      <c r="D85" s="1" t="s">
        <v>232</v>
      </c>
      <c r="E85" s="1" t="s">
        <v>234</v>
      </c>
      <c r="F85" s="1">
        <v>189.38760192000004</v>
      </c>
      <c r="G85" s="1" t="s">
        <v>21</v>
      </c>
      <c r="H85" s="1" t="s">
        <v>186</v>
      </c>
      <c r="I85" s="2">
        <v>42225.270833333336</v>
      </c>
      <c r="J85" s="1">
        <v>63000</v>
      </c>
      <c r="K85" s="1">
        <v>9800</v>
      </c>
      <c r="N85" s="1">
        <v>20</v>
      </c>
      <c r="P85" s="1">
        <v>10</v>
      </c>
      <c r="S85" s="1">
        <v>63000</v>
      </c>
      <c r="T85" s="1">
        <v>10000</v>
      </c>
      <c r="W85" s="1">
        <v>1435</v>
      </c>
      <c r="Y85" s="1">
        <v>240</v>
      </c>
      <c r="AA85">
        <f t="shared" si="19"/>
        <v>189.38760192000004</v>
      </c>
      <c r="AB85" s="9">
        <f t="shared" si="20"/>
        <v>1</v>
      </c>
      <c r="AC85" s="9">
        <f t="shared" si="21"/>
        <v>0.98</v>
      </c>
      <c r="AD85" s="9"/>
      <c r="AE85" s="9"/>
      <c r="AF85" s="9">
        <f t="shared" si="22"/>
        <v>1.3937282229965157E-2</v>
      </c>
      <c r="AG85" s="9"/>
      <c r="AH85" s="9">
        <f t="shared" si="23"/>
        <v>4.1666666666666664E-2</v>
      </c>
    </row>
    <row r="86" spans="1:34" x14ac:dyDescent="0.25">
      <c r="A86" s="1" t="s">
        <v>519</v>
      </c>
      <c r="B86" s="1" t="s">
        <v>238</v>
      </c>
      <c r="C86" s="1" t="s">
        <v>114</v>
      </c>
      <c r="D86" s="1" t="s">
        <v>232</v>
      </c>
      <c r="E86" s="1" t="s">
        <v>234</v>
      </c>
      <c r="F86" s="1">
        <v>189.38760192000004</v>
      </c>
      <c r="G86" s="1" t="s">
        <v>21</v>
      </c>
      <c r="H86" s="1" t="s">
        <v>186</v>
      </c>
      <c r="I86" s="2">
        <v>42224.972222222219</v>
      </c>
      <c r="J86" s="1">
        <v>62000</v>
      </c>
      <c r="K86" s="1">
        <v>9600</v>
      </c>
      <c r="N86" s="1">
        <v>40</v>
      </c>
      <c r="P86" s="1">
        <v>9</v>
      </c>
      <c r="S86" s="1">
        <v>65000</v>
      </c>
      <c r="T86" s="1">
        <v>11000</v>
      </c>
      <c r="W86" s="1">
        <v>1390</v>
      </c>
      <c r="Y86" s="1">
        <v>230</v>
      </c>
      <c r="AA86">
        <f t="shared" si="19"/>
        <v>189.38760192000004</v>
      </c>
      <c r="AB86" s="9">
        <f t="shared" si="20"/>
        <v>0.9538461538461539</v>
      </c>
      <c r="AC86" s="9">
        <f t="shared" si="21"/>
        <v>0.87272727272727268</v>
      </c>
      <c r="AD86" s="9"/>
      <c r="AE86" s="9"/>
      <c r="AF86" s="9">
        <f t="shared" si="22"/>
        <v>2.8776978417266189E-2</v>
      </c>
      <c r="AG86" s="9"/>
      <c r="AH86" s="9">
        <f t="shared" si="23"/>
        <v>3.9130434782608699E-2</v>
      </c>
    </row>
    <row r="87" spans="1:34" x14ac:dyDescent="0.25">
      <c r="A87" s="1" t="s">
        <v>597</v>
      </c>
      <c r="B87" s="1" t="s">
        <v>241</v>
      </c>
      <c r="C87" s="1" t="s">
        <v>114</v>
      </c>
      <c r="D87" s="1" t="s">
        <v>232</v>
      </c>
      <c r="E87" s="1" t="s">
        <v>234</v>
      </c>
      <c r="F87" s="1">
        <v>189.38760192000004</v>
      </c>
      <c r="G87" s="1" t="s">
        <v>21</v>
      </c>
      <c r="H87" s="1" t="s">
        <v>186</v>
      </c>
      <c r="I87" s="2">
        <v>42226.805555555555</v>
      </c>
      <c r="J87" s="1">
        <v>57000</v>
      </c>
      <c r="K87" s="1">
        <v>9300</v>
      </c>
      <c r="N87" s="1">
        <v>50</v>
      </c>
      <c r="P87" s="1">
        <v>7</v>
      </c>
      <c r="S87" s="1">
        <v>60000</v>
      </c>
      <c r="T87" s="1">
        <v>9800</v>
      </c>
      <c r="W87" s="1">
        <v>640</v>
      </c>
      <c r="Y87" s="1">
        <v>76</v>
      </c>
      <c r="AA87">
        <f t="shared" si="19"/>
        <v>189.38760192000004</v>
      </c>
      <c r="AB87" s="9">
        <f t="shared" si="20"/>
        <v>0.95</v>
      </c>
      <c r="AC87" s="9">
        <f t="shared" si="21"/>
        <v>0.94897959183673475</v>
      </c>
      <c r="AD87" s="9"/>
      <c r="AE87" s="9"/>
      <c r="AF87" s="9">
        <f t="shared" si="22"/>
        <v>7.8125E-2</v>
      </c>
      <c r="AG87" s="9"/>
      <c r="AH87" s="9">
        <f t="shared" si="23"/>
        <v>9.2105263157894732E-2</v>
      </c>
    </row>
    <row r="88" spans="1:34" x14ac:dyDescent="0.25">
      <c r="A88" s="1" t="s">
        <v>598</v>
      </c>
      <c r="B88" s="1" t="s">
        <v>242</v>
      </c>
      <c r="C88" s="1" t="s">
        <v>114</v>
      </c>
      <c r="D88" s="1" t="s">
        <v>232</v>
      </c>
      <c r="E88" s="1" t="s">
        <v>234</v>
      </c>
      <c r="F88" s="1">
        <v>189.38760192000004</v>
      </c>
      <c r="G88" s="1" t="s">
        <v>21</v>
      </c>
      <c r="H88" s="1" t="s">
        <v>186</v>
      </c>
      <c r="I88" s="2">
        <v>42227.029861111114</v>
      </c>
      <c r="J88" s="1">
        <v>61000</v>
      </c>
      <c r="K88" s="1">
        <v>9900</v>
      </c>
      <c r="N88" s="1">
        <v>40</v>
      </c>
      <c r="P88" s="1">
        <v>7</v>
      </c>
      <c r="S88" s="1">
        <v>64000</v>
      </c>
      <c r="T88" s="1">
        <v>10000</v>
      </c>
      <c r="W88" s="1">
        <v>720</v>
      </c>
      <c r="Y88" s="1">
        <v>60</v>
      </c>
      <c r="AA88">
        <f t="shared" si="19"/>
        <v>189.38760192000004</v>
      </c>
      <c r="AB88" s="9">
        <f t="shared" si="20"/>
        <v>0.953125</v>
      </c>
      <c r="AC88" s="9">
        <f t="shared" si="21"/>
        <v>0.99</v>
      </c>
      <c r="AD88" s="9"/>
      <c r="AE88" s="9"/>
      <c r="AF88" s="9">
        <f t="shared" si="22"/>
        <v>5.5555555555555552E-2</v>
      </c>
      <c r="AG88" s="9"/>
      <c r="AH88" s="9">
        <f t="shared" si="23"/>
        <v>0.11666666666666667</v>
      </c>
    </row>
    <row r="89" spans="1:34" x14ac:dyDescent="0.25">
      <c r="A89" s="1" t="s">
        <v>596</v>
      </c>
      <c r="B89" s="1" t="s">
        <v>240</v>
      </c>
      <c r="C89" s="1" t="s">
        <v>114</v>
      </c>
      <c r="D89" s="1" t="s">
        <v>232</v>
      </c>
      <c r="E89" s="1" t="s">
        <v>234</v>
      </c>
      <c r="F89" s="1">
        <v>189.38760192000004</v>
      </c>
      <c r="G89" s="1" t="s">
        <v>21</v>
      </c>
      <c r="H89" s="1" t="s">
        <v>186</v>
      </c>
      <c r="I89" s="2">
        <v>42226.65347222222</v>
      </c>
      <c r="J89" s="1">
        <v>55000</v>
      </c>
      <c r="K89" s="1">
        <v>9000</v>
      </c>
      <c r="N89" s="1">
        <v>50</v>
      </c>
      <c r="P89" s="1">
        <v>7</v>
      </c>
      <c r="S89" s="1">
        <v>60000</v>
      </c>
      <c r="T89" s="1">
        <v>9800</v>
      </c>
      <c r="W89" s="1">
        <v>560</v>
      </c>
      <c r="Y89" s="1">
        <v>68</v>
      </c>
      <c r="AA89">
        <f t="shared" si="19"/>
        <v>189.38760192000004</v>
      </c>
      <c r="AB89" s="9">
        <f t="shared" si="20"/>
        <v>0.91666666666666663</v>
      </c>
      <c r="AC89" s="9">
        <f t="shared" si="21"/>
        <v>0.91836734693877553</v>
      </c>
      <c r="AD89" s="9"/>
      <c r="AE89" s="9"/>
      <c r="AF89" s="9">
        <f t="shared" si="22"/>
        <v>8.9285714285714288E-2</v>
      </c>
      <c r="AG89" s="9"/>
      <c r="AH89" s="9">
        <f t="shared" si="23"/>
        <v>0.10294117647058823</v>
      </c>
    </row>
    <row r="90" spans="1:34" x14ac:dyDescent="0.25">
      <c r="A90" s="1" t="s">
        <v>604</v>
      </c>
      <c r="B90" s="1" t="s">
        <v>248</v>
      </c>
      <c r="C90" s="1" t="s">
        <v>114</v>
      </c>
      <c r="D90" s="1" t="s">
        <v>232</v>
      </c>
      <c r="E90" s="1" t="s">
        <v>234</v>
      </c>
      <c r="F90" s="1">
        <v>189.38760192000004</v>
      </c>
      <c r="G90" s="1" t="s">
        <v>21</v>
      </c>
      <c r="H90" s="1" t="s">
        <v>186</v>
      </c>
      <c r="I90" s="2">
        <v>42229.041666666664</v>
      </c>
      <c r="J90" s="1">
        <v>61000</v>
      </c>
      <c r="K90" s="1">
        <v>11000</v>
      </c>
      <c r="N90" s="1">
        <v>30</v>
      </c>
      <c r="P90" s="1">
        <v>6</v>
      </c>
      <c r="S90" s="1">
        <v>59000</v>
      </c>
      <c r="T90" s="1">
        <v>10000</v>
      </c>
      <c r="W90" s="1">
        <v>760</v>
      </c>
      <c r="Y90" s="1">
        <v>88</v>
      </c>
      <c r="AA90">
        <f t="shared" si="19"/>
        <v>189.38760192000004</v>
      </c>
      <c r="AB90" s="9">
        <f t="shared" si="20"/>
        <v>1.0338983050847457</v>
      </c>
      <c r="AC90" s="9">
        <f t="shared" si="21"/>
        <v>1.1000000000000001</v>
      </c>
      <c r="AD90" s="9"/>
      <c r="AE90" s="9"/>
      <c r="AF90" s="9">
        <f t="shared" si="22"/>
        <v>3.9473684210526314E-2</v>
      </c>
      <c r="AG90" s="9"/>
      <c r="AH90" s="9">
        <f t="shared" si="23"/>
        <v>6.8181818181818177E-2</v>
      </c>
    </row>
    <row r="91" spans="1:34" x14ac:dyDescent="0.25">
      <c r="A91" s="1" t="s">
        <v>603</v>
      </c>
      <c r="B91" s="1" t="s">
        <v>247</v>
      </c>
      <c r="C91" s="1" t="s">
        <v>114</v>
      </c>
      <c r="D91" s="1" t="s">
        <v>232</v>
      </c>
      <c r="E91" s="1" t="s">
        <v>234</v>
      </c>
      <c r="F91" s="1">
        <v>189.38760192000004</v>
      </c>
      <c r="G91" s="1" t="s">
        <v>21</v>
      </c>
      <c r="H91" s="1" t="s">
        <v>186</v>
      </c>
      <c r="I91" s="2">
        <v>42228.753472222219</v>
      </c>
      <c r="J91" s="1">
        <v>59000</v>
      </c>
      <c r="K91" s="1">
        <v>10000</v>
      </c>
      <c r="N91" s="1">
        <v>30</v>
      </c>
      <c r="P91" s="1">
        <v>7</v>
      </c>
      <c r="S91" s="1">
        <v>56000</v>
      </c>
      <c r="T91" s="1">
        <v>9800</v>
      </c>
      <c r="W91" s="1">
        <v>770</v>
      </c>
      <c r="Y91" s="1">
        <v>82</v>
      </c>
      <c r="AA91">
        <f t="shared" si="19"/>
        <v>189.38760192000004</v>
      </c>
      <c r="AB91" s="9">
        <f t="shared" si="20"/>
        <v>1.0535714285714286</v>
      </c>
      <c r="AC91" s="9">
        <f t="shared" si="21"/>
        <v>1.0204081632653061</v>
      </c>
      <c r="AD91" s="9"/>
      <c r="AE91" s="9"/>
      <c r="AF91" s="9">
        <f t="shared" si="22"/>
        <v>3.896103896103896E-2</v>
      </c>
      <c r="AG91" s="9"/>
      <c r="AH91" s="9">
        <f t="shared" si="23"/>
        <v>8.5365853658536592E-2</v>
      </c>
    </row>
    <row r="92" spans="1:34" x14ac:dyDescent="0.25">
      <c r="A92" s="1" t="s">
        <v>605</v>
      </c>
      <c r="B92" s="1" t="s">
        <v>249</v>
      </c>
      <c r="C92" s="1" t="s">
        <v>114</v>
      </c>
      <c r="D92" s="1" t="s">
        <v>232</v>
      </c>
      <c r="E92" s="1" t="s">
        <v>234</v>
      </c>
      <c r="F92" s="1">
        <v>189.38760192000004</v>
      </c>
      <c r="G92" s="1" t="s">
        <v>21</v>
      </c>
      <c r="H92" s="1" t="s">
        <v>186</v>
      </c>
      <c r="I92" s="2">
        <v>42229.291666666664</v>
      </c>
      <c r="J92" s="1">
        <v>69000</v>
      </c>
      <c r="K92" s="1">
        <v>11000</v>
      </c>
      <c r="N92" s="1">
        <v>20</v>
      </c>
      <c r="P92" s="1">
        <v>7</v>
      </c>
      <c r="S92" s="1">
        <v>64000</v>
      </c>
      <c r="T92" s="1">
        <v>11000</v>
      </c>
      <c r="W92" s="1">
        <v>910</v>
      </c>
      <c r="Y92" s="1">
        <v>110</v>
      </c>
      <c r="AA92">
        <f t="shared" si="19"/>
        <v>189.38760192000004</v>
      </c>
      <c r="AB92" s="9">
        <f t="shared" si="20"/>
        <v>1.078125</v>
      </c>
      <c r="AC92" s="9">
        <f t="shared" si="21"/>
        <v>1</v>
      </c>
      <c r="AD92" s="9"/>
      <c r="AE92" s="9"/>
      <c r="AF92" s="9">
        <f t="shared" si="22"/>
        <v>2.197802197802198E-2</v>
      </c>
      <c r="AG92" s="9"/>
      <c r="AH92" s="9">
        <f t="shared" si="23"/>
        <v>6.363636363636363E-2</v>
      </c>
    </row>
    <row r="93" spans="1:34" x14ac:dyDescent="0.25">
      <c r="A93" s="1" t="s">
        <v>606</v>
      </c>
      <c r="B93" s="1" t="s">
        <v>250</v>
      </c>
      <c r="C93" s="1" t="s">
        <v>114</v>
      </c>
      <c r="D93" s="1" t="s">
        <v>232</v>
      </c>
      <c r="E93" s="1" t="s">
        <v>234</v>
      </c>
      <c r="F93" s="1">
        <v>189.38760192000004</v>
      </c>
      <c r="G93" s="1" t="s">
        <v>21</v>
      </c>
      <c r="H93" s="1" t="s">
        <v>186</v>
      </c>
      <c r="I93" s="2">
        <v>42229.524305555555</v>
      </c>
      <c r="J93" s="1">
        <v>63000</v>
      </c>
      <c r="K93" s="1">
        <v>10000</v>
      </c>
      <c r="N93" s="1">
        <v>20</v>
      </c>
      <c r="P93" s="1">
        <v>7</v>
      </c>
      <c r="S93" s="1">
        <v>64000</v>
      </c>
      <c r="T93" s="1">
        <v>11000</v>
      </c>
      <c r="W93" s="1">
        <v>790</v>
      </c>
      <c r="Y93" s="1">
        <v>99</v>
      </c>
      <c r="AA93">
        <f t="shared" si="19"/>
        <v>189.38760192000004</v>
      </c>
      <c r="AB93" s="9">
        <f t="shared" si="20"/>
        <v>0.984375</v>
      </c>
      <c r="AC93" s="9">
        <f t="shared" si="21"/>
        <v>0.90909090909090906</v>
      </c>
      <c r="AD93" s="9"/>
      <c r="AE93" s="9"/>
      <c r="AF93" s="9">
        <f t="shared" si="22"/>
        <v>2.5316455696202531E-2</v>
      </c>
      <c r="AG93" s="9"/>
      <c r="AH93" s="9">
        <f t="shared" si="23"/>
        <v>7.0707070707070704E-2</v>
      </c>
    </row>
    <row r="94" spans="1:34" x14ac:dyDescent="0.25">
      <c r="A94" s="1" t="s">
        <v>607</v>
      </c>
      <c r="B94" s="1" t="s">
        <v>251</v>
      </c>
      <c r="C94" s="1" t="s">
        <v>114</v>
      </c>
      <c r="D94" s="1" t="s">
        <v>232</v>
      </c>
      <c r="E94" s="1" t="s">
        <v>234</v>
      </c>
      <c r="F94" s="1">
        <v>189.38760192000004</v>
      </c>
      <c r="G94" s="1" t="s">
        <v>21</v>
      </c>
      <c r="H94" s="1" t="s">
        <v>186</v>
      </c>
      <c r="I94" s="2">
        <v>42229.774305555555</v>
      </c>
      <c r="J94" s="1">
        <v>59000</v>
      </c>
      <c r="K94" s="1">
        <v>9900</v>
      </c>
      <c r="N94" s="1">
        <v>40</v>
      </c>
      <c r="P94" s="1">
        <v>8</v>
      </c>
      <c r="S94" s="1">
        <v>60000</v>
      </c>
      <c r="T94" s="1">
        <v>10000</v>
      </c>
      <c r="W94" s="1">
        <v>840</v>
      </c>
      <c r="Y94" s="1">
        <v>100</v>
      </c>
      <c r="AA94">
        <f t="shared" si="19"/>
        <v>189.38760192000004</v>
      </c>
      <c r="AB94" s="9">
        <f t="shared" si="20"/>
        <v>0.98333333333333328</v>
      </c>
      <c r="AC94" s="9">
        <f t="shared" si="21"/>
        <v>0.99</v>
      </c>
      <c r="AD94" s="9"/>
      <c r="AE94" s="9"/>
      <c r="AF94" s="9">
        <f t="shared" si="22"/>
        <v>4.7619047619047616E-2</v>
      </c>
      <c r="AG94" s="9"/>
      <c r="AH94" s="9">
        <f t="shared" si="23"/>
        <v>0.08</v>
      </c>
    </row>
    <row r="95" spans="1:34" x14ac:dyDescent="0.25">
      <c r="A95" s="1" t="s">
        <v>599</v>
      </c>
      <c r="B95" s="1" t="s">
        <v>243</v>
      </c>
      <c r="C95" s="1" t="s">
        <v>114</v>
      </c>
      <c r="D95" s="1" t="s">
        <v>232</v>
      </c>
      <c r="E95" s="1" t="s">
        <v>234</v>
      </c>
      <c r="F95" s="1">
        <v>189.38760192000004</v>
      </c>
      <c r="G95" s="1" t="s">
        <v>21</v>
      </c>
      <c r="H95" s="1" t="s">
        <v>186</v>
      </c>
      <c r="I95" s="2">
        <v>42227.3125</v>
      </c>
      <c r="J95" s="1">
        <v>63000</v>
      </c>
      <c r="K95" s="1">
        <v>9800</v>
      </c>
      <c r="N95" s="1">
        <v>30</v>
      </c>
      <c r="P95" s="1">
        <v>9</v>
      </c>
      <c r="S95" s="1">
        <v>67000</v>
      </c>
      <c r="T95" s="1">
        <v>11000</v>
      </c>
      <c r="W95" s="1">
        <v>1200</v>
      </c>
      <c r="Y95" s="1">
        <v>77</v>
      </c>
      <c r="AA95">
        <f t="shared" si="19"/>
        <v>189.38760192000004</v>
      </c>
      <c r="AB95" s="9">
        <f t="shared" si="20"/>
        <v>0.94029850746268662</v>
      </c>
      <c r="AC95" s="9">
        <f t="shared" si="21"/>
        <v>0.89090909090909087</v>
      </c>
      <c r="AD95" s="9"/>
      <c r="AE95" s="9"/>
      <c r="AF95" s="9">
        <f t="shared" si="22"/>
        <v>2.5000000000000001E-2</v>
      </c>
      <c r="AG95" s="9"/>
      <c r="AH95" s="9">
        <f t="shared" si="23"/>
        <v>0.11688311688311688</v>
      </c>
    </row>
    <row r="96" spans="1:34" x14ac:dyDescent="0.25">
      <c r="A96" s="1" t="s">
        <v>601</v>
      </c>
      <c r="B96" s="1" t="s">
        <v>245</v>
      </c>
      <c r="C96" s="1" t="s">
        <v>114</v>
      </c>
      <c r="D96" s="1" t="s">
        <v>232</v>
      </c>
      <c r="E96" s="1" t="s">
        <v>234</v>
      </c>
      <c r="F96" s="1">
        <v>189.38760192000004</v>
      </c>
      <c r="G96" s="1" t="s">
        <v>21</v>
      </c>
      <c r="H96" s="1" t="s">
        <v>186</v>
      </c>
      <c r="I96" s="2">
        <v>42227.763888888891</v>
      </c>
      <c r="J96" s="1">
        <v>57000</v>
      </c>
      <c r="K96" s="1">
        <v>9600</v>
      </c>
      <c r="N96" s="1">
        <v>50</v>
      </c>
      <c r="P96" s="1">
        <v>8</v>
      </c>
      <c r="S96" s="1">
        <v>59000</v>
      </c>
      <c r="T96" s="1">
        <v>10000</v>
      </c>
      <c r="W96" s="1">
        <v>730</v>
      </c>
      <c r="Y96" s="1">
        <v>64</v>
      </c>
      <c r="AA96">
        <f t="shared" si="19"/>
        <v>189.38760192000004</v>
      </c>
      <c r="AB96" s="9">
        <f t="shared" si="20"/>
        <v>0.96610169491525422</v>
      </c>
      <c r="AC96" s="9">
        <f t="shared" si="21"/>
        <v>0.96</v>
      </c>
      <c r="AD96" s="9"/>
      <c r="AE96" s="9"/>
      <c r="AF96" s="9">
        <f t="shared" si="22"/>
        <v>6.8493150684931503E-2</v>
      </c>
      <c r="AG96" s="9"/>
      <c r="AH96" s="9">
        <f t="shared" si="23"/>
        <v>0.125</v>
      </c>
    </row>
    <row r="97" spans="1:34" x14ac:dyDescent="0.25">
      <c r="A97" s="1" t="s">
        <v>602</v>
      </c>
      <c r="B97" s="1" t="s">
        <v>246</v>
      </c>
      <c r="C97" s="1" t="s">
        <v>114</v>
      </c>
      <c r="D97" s="1" t="s">
        <v>232</v>
      </c>
      <c r="E97" s="1" t="s">
        <v>234</v>
      </c>
      <c r="F97" s="1">
        <v>189.38760192000004</v>
      </c>
      <c r="G97" s="1" t="s">
        <v>21</v>
      </c>
      <c r="H97" s="1" t="s">
        <v>186</v>
      </c>
      <c r="I97" s="2">
        <v>42228.572916666664</v>
      </c>
      <c r="J97" s="1">
        <v>62000</v>
      </c>
      <c r="K97" s="1">
        <v>10000</v>
      </c>
      <c r="N97" s="1">
        <v>30</v>
      </c>
      <c r="P97" s="1">
        <v>8</v>
      </c>
      <c r="S97" s="1">
        <v>59000</v>
      </c>
      <c r="T97" s="1">
        <v>10000</v>
      </c>
      <c r="W97" s="1">
        <v>1000</v>
      </c>
      <c r="Y97" s="1">
        <v>95</v>
      </c>
      <c r="AA97">
        <f t="shared" si="19"/>
        <v>189.38760192000004</v>
      </c>
      <c r="AB97" s="9">
        <f t="shared" si="20"/>
        <v>1.0508474576271187</v>
      </c>
      <c r="AC97" s="9">
        <f t="shared" si="21"/>
        <v>1</v>
      </c>
      <c r="AD97" s="9"/>
      <c r="AE97" s="9"/>
      <c r="AF97" s="9">
        <f t="shared" si="22"/>
        <v>0.03</v>
      </c>
      <c r="AG97" s="9"/>
      <c r="AH97" s="9">
        <f t="shared" si="23"/>
        <v>8.4210526315789472E-2</v>
      </c>
    </row>
    <row r="98" spans="1:34" x14ac:dyDescent="0.25">
      <c r="A98" s="1" t="s">
        <v>608</v>
      </c>
      <c r="B98" s="1" t="s">
        <v>252</v>
      </c>
      <c r="C98" s="1" t="s">
        <v>114</v>
      </c>
      <c r="D98" s="1" t="s">
        <v>232</v>
      </c>
      <c r="E98" s="1" t="s">
        <v>234</v>
      </c>
      <c r="F98" s="1">
        <v>189.38760192000004</v>
      </c>
      <c r="G98" s="1" t="s">
        <v>21</v>
      </c>
      <c r="H98" s="1" t="s">
        <v>186</v>
      </c>
      <c r="I98" s="2">
        <v>42230.322916666664</v>
      </c>
      <c r="J98" s="1">
        <v>59000</v>
      </c>
      <c r="K98" s="1">
        <v>10000</v>
      </c>
      <c r="N98" s="1">
        <v>20</v>
      </c>
      <c r="P98" s="1">
        <v>7</v>
      </c>
      <c r="S98" s="1">
        <v>64000</v>
      </c>
      <c r="T98" s="1">
        <v>10000</v>
      </c>
      <c r="W98" s="1">
        <v>760</v>
      </c>
      <c r="Y98" s="1">
        <v>100</v>
      </c>
      <c r="AA98">
        <f t="shared" si="19"/>
        <v>189.38760192000004</v>
      </c>
      <c r="AB98" s="9">
        <f t="shared" si="20"/>
        <v>0.921875</v>
      </c>
      <c r="AC98" s="9">
        <f t="shared" si="21"/>
        <v>1</v>
      </c>
      <c r="AD98" s="9"/>
      <c r="AE98" s="9"/>
      <c r="AF98" s="9">
        <f t="shared" si="22"/>
        <v>2.6315789473684209E-2</v>
      </c>
      <c r="AG98" s="9"/>
      <c r="AH98" s="9">
        <f t="shared" si="23"/>
        <v>7.0000000000000007E-2</v>
      </c>
    </row>
    <row r="99" spans="1:34" x14ac:dyDescent="0.25">
      <c r="A99" s="1" t="s">
        <v>600</v>
      </c>
      <c r="B99" s="1" t="s">
        <v>244</v>
      </c>
      <c r="C99" s="1" t="s">
        <v>114</v>
      </c>
      <c r="D99" s="1" t="s">
        <v>232</v>
      </c>
      <c r="E99" s="1" t="s">
        <v>234</v>
      </c>
      <c r="F99" s="1">
        <v>189.38760192000004</v>
      </c>
      <c r="G99" s="1" t="s">
        <v>21</v>
      </c>
      <c r="H99" s="1" t="s">
        <v>186</v>
      </c>
      <c r="I99" s="2">
        <v>42227.541666666664</v>
      </c>
      <c r="J99" s="1">
        <v>61000</v>
      </c>
      <c r="K99" s="1">
        <v>9600</v>
      </c>
      <c r="N99" s="1">
        <v>40</v>
      </c>
      <c r="P99" s="1">
        <v>9</v>
      </c>
      <c r="S99" s="1">
        <v>66000</v>
      </c>
      <c r="T99" s="1">
        <v>11000</v>
      </c>
      <c r="W99" s="1">
        <v>710</v>
      </c>
      <c r="Y99" s="1">
        <v>66</v>
      </c>
      <c r="AA99">
        <f t="shared" si="19"/>
        <v>189.38760192000004</v>
      </c>
      <c r="AB99" s="9">
        <f t="shared" si="20"/>
        <v>0.9242424242424242</v>
      </c>
      <c r="AC99" s="9">
        <f t="shared" si="21"/>
        <v>0.87272727272727268</v>
      </c>
      <c r="AD99" s="9"/>
      <c r="AE99" s="9"/>
      <c r="AF99" s="9">
        <f t="shared" si="22"/>
        <v>5.6338028169014086E-2</v>
      </c>
      <c r="AG99" s="9"/>
      <c r="AH99" s="9">
        <f t="shared" si="23"/>
        <v>0.13636363636363635</v>
      </c>
    </row>
    <row r="100" spans="1:34" x14ac:dyDescent="0.25">
      <c r="A100" s="1" t="s">
        <v>518</v>
      </c>
      <c r="B100" s="1" t="s">
        <v>237</v>
      </c>
      <c r="C100" s="1" t="s">
        <v>114</v>
      </c>
      <c r="D100" s="1" t="s">
        <v>232</v>
      </c>
      <c r="E100" s="1" t="s">
        <v>234</v>
      </c>
      <c r="F100" s="1">
        <v>189.38760192000004</v>
      </c>
      <c r="G100" s="1" t="s">
        <v>21</v>
      </c>
      <c r="H100" s="1" t="s">
        <v>186</v>
      </c>
      <c r="I100" s="2">
        <v>42224.770833333336</v>
      </c>
      <c r="J100" s="1">
        <v>64000</v>
      </c>
      <c r="K100" s="1">
        <v>9700</v>
      </c>
      <c r="N100" s="1">
        <v>30</v>
      </c>
      <c r="P100" s="1">
        <v>7</v>
      </c>
      <c r="S100" s="1">
        <v>66000</v>
      </c>
      <c r="T100" s="1">
        <v>11000</v>
      </c>
      <c r="W100" s="1">
        <v>1335</v>
      </c>
      <c r="Y100" s="1">
        <v>220</v>
      </c>
      <c r="AA100">
        <f t="shared" si="19"/>
        <v>189.38760192000004</v>
      </c>
      <c r="AB100" s="9">
        <f t="shared" si="20"/>
        <v>0.96969696969696972</v>
      </c>
      <c r="AC100" s="9">
        <f t="shared" si="21"/>
        <v>0.88181818181818183</v>
      </c>
      <c r="AD100" s="9"/>
      <c r="AE100" s="9"/>
      <c r="AF100" s="9">
        <f t="shared" si="22"/>
        <v>2.247191011235955E-2</v>
      </c>
      <c r="AG100" s="9"/>
      <c r="AH100" s="9">
        <f t="shared" si="23"/>
        <v>3.1818181818181815E-2</v>
      </c>
    </row>
    <row r="101" spans="1:34" x14ac:dyDescent="0.25">
      <c r="A101" s="1" t="s">
        <v>523</v>
      </c>
      <c r="B101" s="1" t="s">
        <v>235</v>
      </c>
      <c r="C101" s="1" t="s">
        <v>114</v>
      </c>
      <c r="D101" s="1" t="s">
        <v>232</v>
      </c>
      <c r="E101" s="1" t="s">
        <v>234</v>
      </c>
      <c r="F101" s="1">
        <v>189.38760192000004</v>
      </c>
      <c r="G101" s="1" t="s">
        <v>21</v>
      </c>
      <c r="H101" s="1" t="s">
        <v>186</v>
      </c>
      <c r="I101" s="2">
        <v>42224.291666666664</v>
      </c>
      <c r="J101" s="1">
        <v>67000</v>
      </c>
      <c r="K101" s="1">
        <v>10000</v>
      </c>
      <c r="N101" s="1">
        <v>20</v>
      </c>
      <c r="P101" s="1">
        <v>9</v>
      </c>
      <c r="S101" s="1">
        <v>69000</v>
      </c>
      <c r="T101" s="1">
        <v>12000</v>
      </c>
      <c r="W101" s="1">
        <v>2850</v>
      </c>
      <c r="Y101" s="1">
        <v>160</v>
      </c>
      <c r="AA101">
        <f t="shared" si="19"/>
        <v>189.38760192000004</v>
      </c>
      <c r="AB101" s="9">
        <f t="shared" si="20"/>
        <v>0.97101449275362317</v>
      </c>
      <c r="AC101" s="9">
        <f t="shared" si="21"/>
        <v>0.83333333333333337</v>
      </c>
      <c r="AD101" s="9"/>
      <c r="AE101" s="9"/>
      <c r="AF101" s="9">
        <f t="shared" si="22"/>
        <v>7.0175438596491229E-3</v>
      </c>
      <c r="AG101" s="9"/>
      <c r="AH101" s="9">
        <f t="shared" si="23"/>
        <v>5.6250000000000001E-2</v>
      </c>
    </row>
    <row r="102" spans="1:34" x14ac:dyDescent="0.25">
      <c r="A102" s="1" t="s">
        <v>514</v>
      </c>
      <c r="B102" s="1">
        <v>2495787</v>
      </c>
      <c r="C102" s="1" t="s">
        <v>114</v>
      </c>
      <c r="D102" s="1" t="s">
        <v>253</v>
      </c>
      <c r="E102" s="1" t="s">
        <v>234</v>
      </c>
      <c r="F102" s="1">
        <v>189.38760192000004</v>
      </c>
      <c r="G102" s="1" t="s">
        <v>21</v>
      </c>
      <c r="H102" s="1" t="s">
        <v>186</v>
      </c>
      <c r="I102" s="2">
        <v>42426.558333333334</v>
      </c>
      <c r="AA102">
        <f t="shared" si="19"/>
        <v>189.38760192000004</v>
      </c>
      <c r="AB102" s="9"/>
      <c r="AC102" s="9"/>
      <c r="AD102" s="9"/>
      <c r="AE102" s="9"/>
      <c r="AF102" s="9"/>
      <c r="AG102" s="9"/>
      <c r="AH102" s="9"/>
    </row>
    <row r="103" spans="1:34" x14ac:dyDescent="0.25">
      <c r="A103" s="1" t="s">
        <v>524</v>
      </c>
      <c r="B103" s="1" t="s">
        <v>236</v>
      </c>
      <c r="C103" s="1" t="s">
        <v>114</v>
      </c>
      <c r="D103" s="1" t="s">
        <v>232</v>
      </c>
      <c r="E103" s="1" t="s">
        <v>234</v>
      </c>
      <c r="F103" s="1">
        <v>189.38760192000004</v>
      </c>
      <c r="G103" s="1" t="s">
        <v>21</v>
      </c>
      <c r="H103" s="1" t="s">
        <v>186</v>
      </c>
      <c r="I103" s="2">
        <v>42224.520833333336</v>
      </c>
      <c r="J103" s="1">
        <v>67000</v>
      </c>
      <c r="K103" s="1">
        <v>9800</v>
      </c>
      <c r="N103" s="1">
        <v>30</v>
      </c>
      <c r="P103" s="1">
        <v>12</v>
      </c>
      <c r="S103" s="1">
        <v>70000</v>
      </c>
      <c r="T103" s="1">
        <v>11000</v>
      </c>
      <c r="W103" s="1">
        <v>2925</v>
      </c>
      <c r="Y103" s="1">
        <v>370</v>
      </c>
      <c r="AA103">
        <f t="shared" si="19"/>
        <v>189.38760192000004</v>
      </c>
      <c r="AB103" s="9">
        <f t="shared" ref="AB103:AB124" si="24">J103/S103</f>
        <v>0.95714285714285718</v>
      </c>
      <c r="AC103" s="9">
        <f t="shared" ref="AC103:AC124" si="25">K103/T103</f>
        <v>0.89090909090909087</v>
      </c>
      <c r="AD103" s="9"/>
      <c r="AE103" s="9"/>
      <c r="AF103" s="9">
        <f t="shared" ref="AF103:AF122" si="26">N103/W103</f>
        <v>1.0256410256410256E-2</v>
      </c>
      <c r="AG103" s="9"/>
      <c r="AH103" s="9">
        <f t="shared" ref="AH103:AH122" si="27">P103/Y103</f>
        <v>3.2432432432432434E-2</v>
      </c>
    </row>
    <row r="104" spans="1:34" x14ac:dyDescent="0.25">
      <c r="A104" s="1" t="s">
        <v>609</v>
      </c>
      <c r="B104" s="1" t="s">
        <v>263</v>
      </c>
      <c r="C104" s="1" t="s">
        <v>114</v>
      </c>
      <c r="D104" s="1" t="s">
        <v>256</v>
      </c>
      <c r="E104" s="1" t="s">
        <v>258</v>
      </c>
      <c r="F104" s="1">
        <v>204.43496832000002</v>
      </c>
      <c r="G104" s="1" t="s">
        <v>21</v>
      </c>
      <c r="H104" s="1" t="s">
        <v>254</v>
      </c>
      <c r="I104" s="2">
        <v>42225.305555555555</v>
      </c>
      <c r="J104" s="1">
        <v>45000</v>
      </c>
      <c r="K104" s="1">
        <v>7200</v>
      </c>
      <c r="N104" s="1">
        <v>10</v>
      </c>
      <c r="P104" s="1">
        <v>4</v>
      </c>
      <c r="S104" s="1">
        <v>68000</v>
      </c>
      <c r="T104" s="1">
        <v>16000</v>
      </c>
      <c r="W104" s="1">
        <v>1400</v>
      </c>
      <c r="Y104" s="1">
        <v>1000</v>
      </c>
      <c r="AA104">
        <f t="shared" si="19"/>
        <v>204.43496832000002</v>
      </c>
      <c r="AB104" s="9">
        <f t="shared" si="24"/>
        <v>0.66176470588235292</v>
      </c>
      <c r="AC104" s="9">
        <f t="shared" si="25"/>
        <v>0.45</v>
      </c>
      <c r="AD104" s="9"/>
      <c r="AE104" s="9"/>
      <c r="AF104" s="9">
        <f t="shared" si="26"/>
        <v>7.1428571428571426E-3</v>
      </c>
      <c r="AG104" s="9"/>
      <c r="AH104" s="9">
        <f t="shared" si="27"/>
        <v>4.0000000000000001E-3</v>
      </c>
    </row>
    <row r="105" spans="1:34" x14ac:dyDescent="0.25">
      <c r="A105" s="1" t="s">
        <v>610</v>
      </c>
      <c r="B105" s="1" t="s">
        <v>264</v>
      </c>
      <c r="C105" s="1" t="s">
        <v>114</v>
      </c>
      <c r="D105" s="1" t="s">
        <v>256</v>
      </c>
      <c r="E105" s="1" t="s">
        <v>258</v>
      </c>
      <c r="F105" s="1">
        <v>204.43496832000002</v>
      </c>
      <c r="G105" s="1" t="s">
        <v>21</v>
      </c>
      <c r="H105" s="1" t="s">
        <v>254</v>
      </c>
      <c r="I105" s="2">
        <v>42226.700694444444</v>
      </c>
      <c r="J105" s="1">
        <v>45000</v>
      </c>
      <c r="K105" s="1">
        <v>7200</v>
      </c>
      <c r="N105" s="1">
        <v>60</v>
      </c>
      <c r="P105" s="1">
        <v>8</v>
      </c>
      <c r="S105" s="1">
        <v>49000</v>
      </c>
      <c r="T105" s="1">
        <v>9400</v>
      </c>
      <c r="W105" s="1">
        <v>960</v>
      </c>
      <c r="Y105" s="1">
        <v>190</v>
      </c>
      <c r="AA105">
        <f t="shared" si="19"/>
        <v>204.43496832000002</v>
      </c>
      <c r="AB105" s="9">
        <f t="shared" si="24"/>
        <v>0.91836734693877553</v>
      </c>
      <c r="AC105" s="9">
        <f t="shared" si="25"/>
        <v>0.76595744680851063</v>
      </c>
      <c r="AD105" s="9"/>
      <c r="AE105" s="9"/>
      <c r="AF105" s="9">
        <f t="shared" si="26"/>
        <v>6.25E-2</v>
      </c>
      <c r="AG105" s="9"/>
      <c r="AH105" s="9">
        <f t="shared" si="27"/>
        <v>4.2105263157894736E-2</v>
      </c>
    </row>
    <row r="106" spans="1:34" x14ac:dyDescent="0.25">
      <c r="A106" s="1" t="s">
        <v>526</v>
      </c>
      <c r="B106" s="1" t="s">
        <v>262</v>
      </c>
      <c r="C106" s="1" t="s">
        <v>114</v>
      </c>
      <c r="D106" s="1" t="s">
        <v>256</v>
      </c>
      <c r="E106" s="1" t="s">
        <v>258</v>
      </c>
      <c r="F106" s="1">
        <v>204.43496832000002</v>
      </c>
      <c r="G106" s="1" t="s">
        <v>21</v>
      </c>
      <c r="H106" s="1" t="s">
        <v>254</v>
      </c>
      <c r="I106" s="2">
        <v>42224.993055555555</v>
      </c>
      <c r="J106" s="1">
        <v>47000</v>
      </c>
      <c r="K106" s="1">
        <v>7300</v>
      </c>
      <c r="N106" s="1">
        <v>20</v>
      </c>
      <c r="P106" s="1">
        <v>5</v>
      </c>
      <c r="S106" s="1">
        <v>59000</v>
      </c>
      <c r="T106" s="1">
        <v>12000</v>
      </c>
      <c r="W106" s="1">
        <v>8975</v>
      </c>
      <c r="Y106" s="1">
        <v>570</v>
      </c>
      <c r="AA106">
        <f t="shared" si="19"/>
        <v>204.43496832000002</v>
      </c>
      <c r="AB106" s="9">
        <f t="shared" si="24"/>
        <v>0.79661016949152541</v>
      </c>
      <c r="AC106" s="9">
        <f t="shared" si="25"/>
        <v>0.60833333333333328</v>
      </c>
      <c r="AD106" s="9"/>
      <c r="AE106" s="9"/>
      <c r="AF106" s="9">
        <f t="shared" si="26"/>
        <v>2.2284122562674096E-3</v>
      </c>
      <c r="AG106" s="9"/>
      <c r="AH106" s="9">
        <f t="shared" si="27"/>
        <v>8.771929824561403E-3</v>
      </c>
    </row>
    <row r="107" spans="1:34" x14ac:dyDescent="0.25">
      <c r="A107" s="1" t="s">
        <v>611</v>
      </c>
      <c r="B107" s="1" t="s">
        <v>265</v>
      </c>
      <c r="C107" s="1" t="s">
        <v>114</v>
      </c>
      <c r="D107" s="1" t="s">
        <v>256</v>
      </c>
      <c r="E107" s="1" t="s">
        <v>258</v>
      </c>
      <c r="F107" s="1">
        <v>204.43496832000002</v>
      </c>
      <c r="G107" s="1" t="s">
        <v>21</v>
      </c>
      <c r="H107" s="1" t="s">
        <v>254</v>
      </c>
      <c r="I107" s="2">
        <v>42226.833333333336</v>
      </c>
      <c r="J107" s="1">
        <v>44000</v>
      </c>
      <c r="K107" s="1">
        <v>7200</v>
      </c>
      <c r="N107" s="1">
        <v>100</v>
      </c>
      <c r="P107" s="1">
        <v>9</v>
      </c>
      <c r="S107" s="1">
        <v>57000</v>
      </c>
      <c r="T107" s="1">
        <v>9700</v>
      </c>
      <c r="W107" s="1">
        <v>1000</v>
      </c>
      <c r="Y107" s="1">
        <v>93</v>
      </c>
      <c r="AA107">
        <f t="shared" si="19"/>
        <v>204.43496832000002</v>
      </c>
      <c r="AB107" s="9">
        <f t="shared" si="24"/>
        <v>0.77192982456140347</v>
      </c>
      <c r="AC107" s="9">
        <f t="shared" si="25"/>
        <v>0.74226804123711343</v>
      </c>
      <c r="AD107" s="9"/>
      <c r="AE107" s="9"/>
      <c r="AF107" s="9">
        <f t="shared" si="26"/>
        <v>0.1</v>
      </c>
      <c r="AG107" s="9"/>
      <c r="AH107" s="9">
        <f t="shared" si="27"/>
        <v>9.6774193548387094E-2</v>
      </c>
    </row>
    <row r="108" spans="1:34" x14ac:dyDescent="0.25">
      <c r="A108" s="1" t="s">
        <v>529</v>
      </c>
      <c r="B108" s="1" t="s">
        <v>259</v>
      </c>
      <c r="C108" s="1" t="s">
        <v>114</v>
      </c>
      <c r="D108" s="1" t="s">
        <v>256</v>
      </c>
      <c r="E108" s="1" t="s">
        <v>258</v>
      </c>
      <c r="F108" s="1">
        <v>204.43496832000002</v>
      </c>
      <c r="G108" s="1" t="s">
        <v>21</v>
      </c>
      <c r="H108" s="1" t="s">
        <v>254</v>
      </c>
      <c r="I108" s="2">
        <v>42224.34375</v>
      </c>
      <c r="J108" s="1">
        <v>46000</v>
      </c>
      <c r="K108" s="1">
        <v>7000</v>
      </c>
      <c r="N108" s="1">
        <v>80</v>
      </c>
      <c r="P108" s="1">
        <v>6</v>
      </c>
      <c r="S108" s="1">
        <v>67000</v>
      </c>
      <c r="T108" s="1">
        <v>15000</v>
      </c>
      <c r="W108" s="1">
        <v>16500</v>
      </c>
      <c r="Y108" s="1">
        <v>860</v>
      </c>
      <c r="AA108">
        <f t="shared" si="19"/>
        <v>204.43496832000002</v>
      </c>
      <c r="AB108" s="9">
        <f t="shared" si="24"/>
        <v>0.68656716417910446</v>
      </c>
      <c r="AC108" s="9">
        <f t="shared" si="25"/>
        <v>0.46666666666666667</v>
      </c>
      <c r="AD108" s="9"/>
      <c r="AE108" s="9"/>
      <c r="AF108" s="9">
        <f t="shared" si="26"/>
        <v>4.8484848484848485E-3</v>
      </c>
      <c r="AG108" s="9"/>
      <c r="AH108" s="9">
        <f t="shared" si="27"/>
        <v>6.9767441860465115E-3</v>
      </c>
    </row>
    <row r="109" spans="1:34" x14ac:dyDescent="0.25">
      <c r="A109" s="1" t="s">
        <v>612</v>
      </c>
      <c r="B109" s="1" t="s">
        <v>266</v>
      </c>
      <c r="C109" s="1" t="s">
        <v>114</v>
      </c>
      <c r="D109" s="1" t="s">
        <v>256</v>
      </c>
      <c r="E109" s="1" t="s">
        <v>258</v>
      </c>
      <c r="F109" s="1">
        <v>204.43496832000002</v>
      </c>
      <c r="G109" s="1" t="s">
        <v>21</v>
      </c>
      <c r="H109" s="1" t="s">
        <v>254</v>
      </c>
      <c r="I109" s="2">
        <v>42227.052083333336</v>
      </c>
      <c r="J109" s="1">
        <v>47000</v>
      </c>
      <c r="K109" s="1">
        <v>7600</v>
      </c>
      <c r="N109" s="1">
        <v>20</v>
      </c>
      <c r="P109" s="1">
        <v>5</v>
      </c>
      <c r="S109" s="1">
        <v>47000</v>
      </c>
      <c r="T109" s="1">
        <v>9000</v>
      </c>
      <c r="W109" s="1">
        <v>620</v>
      </c>
      <c r="Y109" s="1">
        <v>130</v>
      </c>
      <c r="AA109">
        <f t="shared" si="19"/>
        <v>204.43496832000002</v>
      </c>
      <c r="AB109" s="9">
        <f t="shared" si="24"/>
        <v>1</v>
      </c>
      <c r="AC109" s="9">
        <f t="shared" si="25"/>
        <v>0.84444444444444444</v>
      </c>
      <c r="AD109" s="9"/>
      <c r="AE109" s="9"/>
      <c r="AF109" s="9">
        <f t="shared" si="26"/>
        <v>3.2258064516129031E-2</v>
      </c>
      <c r="AG109" s="9"/>
      <c r="AH109" s="9">
        <f t="shared" si="27"/>
        <v>3.8461538461538464E-2</v>
      </c>
    </row>
    <row r="110" spans="1:34" x14ac:dyDescent="0.25">
      <c r="A110" s="1" t="s">
        <v>527</v>
      </c>
      <c r="B110" s="1" t="s">
        <v>261</v>
      </c>
      <c r="C110" s="1" t="s">
        <v>114</v>
      </c>
      <c r="D110" s="1" t="s">
        <v>256</v>
      </c>
      <c r="E110" s="1" t="s">
        <v>258</v>
      </c>
      <c r="F110" s="1">
        <v>204.43496832000002</v>
      </c>
      <c r="G110" s="1" t="s">
        <v>21</v>
      </c>
      <c r="H110" s="1" t="s">
        <v>254</v>
      </c>
      <c r="I110" s="2">
        <v>42224.805555555555</v>
      </c>
      <c r="J110" s="1">
        <v>47000</v>
      </c>
      <c r="K110" s="1">
        <v>7200</v>
      </c>
      <c r="N110" s="1">
        <v>30</v>
      </c>
      <c r="P110" s="1">
        <v>6</v>
      </c>
      <c r="S110" s="1">
        <v>59000</v>
      </c>
      <c r="T110" s="1">
        <v>12000</v>
      </c>
      <c r="W110" s="1">
        <v>9285</v>
      </c>
      <c r="Y110" s="1">
        <v>600</v>
      </c>
      <c r="AA110">
        <f t="shared" si="19"/>
        <v>204.43496832000002</v>
      </c>
      <c r="AB110" s="9">
        <f t="shared" si="24"/>
        <v>0.79661016949152541</v>
      </c>
      <c r="AC110" s="9">
        <f t="shared" si="25"/>
        <v>0.6</v>
      </c>
      <c r="AD110" s="9"/>
      <c r="AE110" s="9"/>
      <c r="AF110" s="9">
        <f t="shared" si="26"/>
        <v>3.2310177705977385E-3</v>
      </c>
      <c r="AG110" s="9"/>
      <c r="AH110" s="9">
        <f t="shared" si="27"/>
        <v>0.01</v>
      </c>
    </row>
    <row r="111" spans="1:34" x14ac:dyDescent="0.25">
      <c r="A111" s="1" t="s">
        <v>525</v>
      </c>
      <c r="B111" s="1" t="s">
        <v>257</v>
      </c>
      <c r="C111" s="1" t="s">
        <v>114</v>
      </c>
      <c r="D111" s="1" t="s">
        <v>256</v>
      </c>
      <c r="E111" s="1" t="s">
        <v>258</v>
      </c>
      <c r="F111" s="1">
        <v>204.43496832000002</v>
      </c>
      <c r="G111" s="1" t="s">
        <v>21</v>
      </c>
      <c r="H111" s="1" t="s">
        <v>254</v>
      </c>
      <c r="I111" s="2">
        <v>42223.8125</v>
      </c>
      <c r="J111" s="1">
        <v>51000</v>
      </c>
      <c r="K111" s="1">
        <v>7900</v>
      </c>
      <c r="N111" s="1">
        <v>20</v>
      </c>
      <c r="P111" s="1">
        <v>6</v>
      </c>
      <c r="S111" s="1">
        <v>57000</v>
      </c>
      <c r="T111" s="1">
        <v>11000</v>
      </c>
      <c r="W111" s="1">
        <v>6820</v>
      </c>
      <c r="Y111" s="1">
        <v>360</v>
      </c>
      <c r="AA111">
        <f t="shared" si="19"/>
        <v>204.43496832000002</v>
      </c>
      <c r="AB111" s="9">
        <f t="shared" si="24"/>
        <v>0.89473684210526316</v>
      </c>
      <c r="AC111" s="9">
        <f t="shared" si="25"/>
        <v>0.71818181818181814</v>
      </c>
      <c r="AD111" s="9"/>
      <c r="AE111" s="9"/>
      <c r="AF111" s="9">
        <f t="shared" si="26"/>
        <v>2.9325513196480938E-3</v>
      </c>
      <c r="AG111" s="9"/>
      <c r="AH111" s="9">
        <f t="shared" si="27"/>
        <v>1.6666666666666666E-2</v>
      </c>
    </row>
    <row r="112" spans="1:34" x14ac:dyDescent="0.25">
      <c r="A112" s="1" t="s">
        <v>619</v>
      </c>
      <c r="B112" s="1" t="s">
        <v>273</v>
      </c>
      <c r="C112" s="1" t="s">
        <v>114</v>
      </c>
      <c r="D112" s="1" t="s">
        <v>256</v>
      </c>
      <c r="E112" s="1" t="s">
        <v>258</v>
      </c>
      <c r="F112" s="1">
        <v>204.43496832000002</v>
      </c>
      <c r="G112" s="1" t="s">
        <v>21</v>
      </c>
      <c r="H112" s="1" t="s">
        <v>254</v>
      </c>
      <c r="I112" s="2">
        <v>42229.313888888886</v>
      </c>
      <c r="J112" s="1">
        <v>54000</v>
      </c>
      <c r="K112" s="1">
        <v>9000</v>
      </c>
      <c r="N112" s="1">
        <v>20</v>
      </c>
      <c r="P112" s="1">
        <v>5</v>
      </c>
      <c r="S112" s="1">
        <v>54000</v>
      </c>
      <c r="T112" s="1">
        <v>9700</v>
      </c>
      <c r="W112" s="1">
        <v>360</v>
      </c>
      <c r="Y112" s="1">
        <v>190</v>
      </c>
      <c r="AA112">
        <f t="shared" si="19"/>
        <v>204.43496832000002</v>
      </c>
      <c r="AB112" s="9">
        <f t="shared" si="24"/>
        <v>1</v>
      </c>
      <c r="AC112" s="9">
        <f t="shared" si="25"/>
        <v>0.92783505154639179</v>
      </c>
      <c r="AD112" s="9"/>
      <c r="AE112" s="9"/>
      <c r="AF112" s="9">
        <f t="shared" si="26"/>
        <v>5.5555555555555552E-2</v>
      </c>
      <c r="AG112" s="9"/>
      <c r="AH112" s="9">
        <f t="shared" si="27"/>
        <v>2.6315789473684209E-2</v>
      </c>
    </row>
    <row r="113" spans="1:34" x14ac:dyDescent="0.25">
      <c r="A113" s="1" t="s">
        <v>622</v>
      </c>
      <c r="B113" s="1" t="s">
        <v>276</v>
      </c>
      <c r="C113" s="1" t="s">
        <v>114</v>
      </c>
      <c r="D113" s="1" t="s">
        <v>256</v>
      </c>
      <c r="E113" s="1" t="s">
        <v>258</v>
      </c>
      <c r="F113" s="1">
        <v>204.43496832000002</v>
      </c>
      <c r="G113" s="1" t="s">
        <v>21</v>
      </c>
      <c r="H113" s="1" t="s">
        <v>254</v>
      </c>
      <c r="I113" s="2">
        <v>42230.354166666664</v>
      </c>
      <c r="J113" s="1">
        <v>53000</v>
      </c>
      <c r="K113" s="1">
        <v>8800</v>
      </c>
      <c r="N113" s="1">
        <v>10</v>
      </c>
      <c r="P113" s="1">
        <v>5</v>
      </c>
      <c r="S113" s="1">
        <v>54000</v>
      </c>
      <c r="T113" s="1">
        <v>9500</v>
      </c>
      <c r="W113" s="1">
        <v>260</v>
      </c>
      <c r="Y113" s="1">
        <v>160</v>
      </c>
      <c r="AA113">
        <f t="shared" si="19"/>
        <v>204.43496832000002</v>
      </c>
      <c r="AB113" s="9">
        <f t="shared" si="24"/>
        <v>0.98148148148148151</v>
      </c>
      <c r="AC113" s="9">
        <f t="shared" si="25"/>
        <v>0.9263157894736842</v>
      </c>
      <c r="AD113" s="9"/>
      <c r="AE113" s="9"/>
      <c r="AF113" s="9">
        <f t="shared" si="26"/>
        <v>3.8461538461538464E-2</v>
      </c>
      <c r="AG113" s="9"/>
      <c r="AH113" s="9">
        <f t="shared" si="27"/>
        <v>3.125E-2</v>
      </c>
    </row>
    <row r="114" spans="1:34" x14ac:dyDescent="0.25">
      <c r="A114" s="1" t="s">
        <v>613</v>
      </c>
      <c r="B114" s="1" t="s">
        <v>267</v>
      </c>
      <c r="C114" s="1" t="s">
        <v>114</v>
      </c>
      <c r="D114" s="1" t="s">
        <v>256</v>
      </c>
      <c r="E114" s="1" t="s">
        <v>258</v>
      </c>
      <c r="F114" s="1">
        <v>204.43496832000002</v>
      </c>
      <c r="G114" s="1" t="s">
        <v>21</v>
      </c>
      <c r="H114" s="1" t="s">
        <v>254</v>
      </c>
      <c r="I114" s="2">
        <v>42227.329861111109</v>
      </c>
      <c r="J114" s="1">
        <v>52000</v>
      </c>
      <c r="K114" s="1">
        <v>8200</v>
      </c>
      <c r="N114" s="1">
        <v>20</v>
      </c>
      <c r="P114" s="1">
        <v>5</v>
      </c>
      <c r="S114" s="1">
        <v>51000</v>
      </c>
      <c r="T114" s="1">
        <v>9600</v>
      </c>
      <c r="W114" s="1">
        <v>410</v>
      </c>
      <c r="Y114" s="1">
        <v>150</v>
      </c>
      <c r="AA114">
        <f t="shared" si="19"/>
        <v>204.43496832000002</v>
      </c>
      <c r="AB114" s="9">
        <f t="shared" si="24"/>
        <v>1.0196078431372548</v>
      </c>
      <c r="AC114" s="9">
        <f t="shared" si="25"/>
        <v>0.85416666666666663</v>
      </c>
      <c r="AD114" s="9"/>
      <c r="AE114" s="9"/>
      <c r="AF114" s="9">
        <f t="shared" si="26"/>
        <v>4.878048780487805E-2</v>
      </c>
      <c r="AG114" s="9"/>
      <c r="AH114" s="9">
        <f t="shared" si="27"/>
        <v>3.3333333333333333E-2</v>
      </c>
    </row>
    <row r="115" spans="1:34" x14ac:dyDescent="0.25">
      <c r="A115" s="1" t="s">
        <v>620</v>
      </c>
      <c r="B115" s="1" t="s">
        <v>274</v>
      </c>
      <c r="C115" s="1" t="s">
        <v>114</v>
      </c>
      <c r="D115" s="1" t="s">
        <v>256</v>
      </c>
      <c r="E115" s="1" t="s">
        <v>258</v>
      </c>
      <c r="F115" s="1">
        <v>204.43496832000002</v>
      </c>
      <c r="G115" s="1" t="s">
        <v>21</v>
      </c>
      <c r="H115" s="1" t="s">
        <v>254</v>
      </c>
      <c r="I115" s="2">
        <v>42229.555555555555</v>
      </c>
      <c r="J115" s="1">
        <v>53000</v>
      </c>
      <c r="K115" s="1">
        <v>8600</v>
      </c>
      <c r="N115" s="1">
        <v>10</v>
      </c>
      <c r="P115" s="1">
        <v>5</v>
      </c>
      <c r="S115" s="1">
        <v>54000</v>
      </c>
      <c r="T115" s="1">
        <v>9600</v>
      </c>
      <c r="W115" s="1">
        <v>1100</v>
      </c>
      <c r="Y115" s="1">
        <v>160</v>
      </c>
      <c r="AA115">
        <f t="shared" si="19"/>
        <v>204.43496832000002</v>
      </c>
      <c r="AB115" s="9">
        <f t="shared" si="24"/>
        <v>0.98148148148148151</v>
      </c>
      <c r="AC115" s="9">
        <f t="shared" si="25"/>
        <v>0.89583333333333337</v>
      </c>
      <c r="AD115" s="9"/>
      <c r="AE115" s="9"/>
      <c r="AF115" s="9">
        <f t="shared" si="26"/>
        <v>9.0909090909090905E-3</v>
      </c>
      <c r="AG115" s="9"/>
      <c r="AH115" s="9">
        <f t="shared" si="27"/>
        <v>3.125E-2</v>
      </c>
    </row>
    <row r="116" spans="1:34" x14ac:dyDescent="0.25">
      <c r="A116" s="1" t="s">
        <v>618</v>
      </c>
      <c r="B116" s="1" t="s">
        <v>272</v>
      </c>
      <c r="C116" s="1" t="s">
        <v>114</v>
      </c>
      <c r="D116" s="1" t="s">
        <v>256</v>
      </c>
      <c r="E116" s="1" t="s">
        <v>258</v>
      </c>
      <c r="F116" s="1">
        <v>204.43496832000002</v>
      </c>
      <c r="G116" s="1" t="s">
        <v>21</v>
      </c>
      <c r="H116" s="1" t="s">
        <v>254</v>
      </c>
      <c r="I116" s="2">
        <v>42229.020833333336</v>
      </c>
      <c r="J116" s="1">
        <v>51000</v>
      </c>
      <c r="K116" s="1">
        <v>8500</v>
      </c>
      <c r="N116" s="1">
        <v>20</v>
      </c>
      <c r="P116" s="1">
        <v>5</v>
      </c>
      <c r="S116" s="1">
        <v>52000</v>
      </c>
      <c r="T116" s="1">
        <v>10000</v>
      </c>
      <c r="W116" s="1">
        <v>240</v>
      </c>
      <c r="Y116" s="1">
        <v>190</v>
      </c>
      <c r="AA116">
        <f t="shared" si="19"/>
        <v>204.43496832000002</v>
      </c>
      <c r="AB116" s="9">
        <f t="shared" si="24"/>
        <v>0.98076923076923073</v>
      </c>
      <c r="AC116" s="9">
        <f t="shared" si="25"/>
        <v>0.85</v>
      </c>
      <c r="AD116" s="9"/>
      <c r="AE116" s="9"/>
      <c r="AF116" s="9">
        <f t="shared" si="26"/>
        <v>8.3333333333333329E-2</v>
      </c>
      <c r="AG116" s="9"/>
      <c r="AH116" s="9">
        <f t="shared" si="27"/>
        <v>2.6315789473684209E-2</v>
      </c>
    </row>
    <row r="117" spans="1:34" x14ac:dyDescent="0.25">
      <c r="A117" s="1" t="s">
        <v>621</v>
      </c>
      <c r="B117" s="1" t="s">
        <v>275</v>
      </c>
      <c r="C117" s="1" t="s">
        <v>114</v>
      </c>
      <c r="D117" s="1" t="s">
        <v>256</v>
      </c>
      <c r="E117" s="1" t="s">
        <v>258</v>
      </c>
      <c r="F117" s="1">
        <v>204.43496832000002</v>
      </c>
      <c r="G117" s="1" t="s">
        <v>21</v>
      </c>
      <c r="H117" s="1" t="s">
        <v>254</v>
      </c>
      <c r="I117" s="2">
        <v>42229.795138888891</v>
      </c>
      <c r="J117" s="1">
        <v>52000</v>
      </c>
      <c r="K117" s="1">
        <v>8600</v>
      </c>
      <c r="N117" s="1">
        <v>20</v>
      </c>
      <c r="P117" s="1">
        <v>6</v>
      </c>
      <c r="S117" s="1">
        <v>55000</v>
      </c>
      <c r="T117" s="1">
        <v>9800</v>
      </c>
      <c r="W117" s="1">
        <v>270</v>
      </c>
      <c r="Y117" s="1">
        <v>160</v>
      </c>
      <c r="AA117">
        <f t="shared" si="19"/>
        <v>204.43496832000002</v>
      </c>
      <c r="AB117" s="9">
        <f t="shared" si="24"/>
        <v>0.94545454545454544</v>
      </c>
      <c r="AC117" s="9">
        <f t="shared" si="25"/>
        <v>0.87755102040816324</v>
      </c>
      <c r="AD117" s="9"/>
      <c r="AE117" s="9"/>
      <c r="AF117" s="9">
        <f t="shared" si="26"/>
        <v>7.407407407407407E-2</v>
      </c>
      <c r="AG117" s="9"/>
      <c r="AH117" s="9">
        <f t="shared" si="27"/>
        <v>3.7499999999999999E-2</v>
      </c>
    </row>
    <row r="118" spans="1:34" x14ac:dyDescent="0.25">
      <c r="A118" s="1" t="s">
        <v>617</v>
      </c>
      <c r="B118" s="1" t="s">
        <v>271</v>
      </c>
      <c r="C118" s="1" t="s">
        <v>114</v>
      </c>
      <c r="D118" s="1" t="s">
        <v>256</v>
      </c>
      <c r="E118" s="1" t="s">
        <v>258</v>
      </c>
      <c r="F118" s="1">
        <v>204.43496832000002</v>
      </c>
      <c r="G118" s="1" t="s">
        <v>21</v>
      </c>
      <c r="H118" s="1" t="s">
        <v>254</v>
      </c>
      <c r="I118" s="2">
        <v>42228.777777777781</v>
      </c>
      <c r="J118" s="1">
        <v>53000</v>
      </c>
      <c r="K118" s="1">
        <v>8500</v>
      </c>
      <c r="N118" s="1">
        <v>30</v>
      </c>
      <c r="P118" s="1">
        <v>6</v>
      </c>
      <c r="S118" s="1">
        <v>55000</v>
      </c>
      <c r="T118" s="1">
        <v>10000</v>
      </c>
      <c r="W118" s="1">
        <v>210</v>
      </c>
      <c r="Y118" s="1">
        <v>230</v>
      </c>
      <c r="AA118">
        <f t="shared" si="19"/>
        <v>204.43496832000002</v>
      </c>
      <c r="AB118" s="9">
        <f t="shared" si="24"/>
        <v>0.96363636363636362</v>
      </c>
      <c r="AC118" s="9">
        <f t="shared" si="25"/>
        <v>0.85</v>
      </c>
      <c r="AD118" s="9"/>
      <c r="AE118" s="9"/>
      <c r="AF118" s="9">
        <f t="shared" si="26"/>
        <v>0.14285714285714285</v>
      </c>
      <c r="AG118" s="9"/>
      <c r="AH118" s="9">
        <f t="shared" si="27"/>
        <v>2.6086956521739129E-2</v>
      </c>
    </row>
    <row r="119" spans="1:34" x14ac:dyDescent="0.25">
      <c r="A119" s="1" t="s">
        <v>614</v>
      </c>
      <c r="B119" s="1" t="s">
        <v>268</v>
      </c>
      <c r="C119" s="1" t="s">
        <v>114</v>
      </c>
      <c r="D119" s="1" t="s">
        <v>256</v>
      </c>
      <c r="E119" s="1" t="s">
        <v>258</v>
      </c>
      <c r="F119" s="1">
        <v>204.43496832000002</v>
      </c>
      <c r="G119" s="1" t="s">
        <v>21</v>
      </c>
      <c r="H119" s="1" t="s">
        <v>254</v>
      </c>
      <c r="I119" s="2">
        <v>42227.569444444445</v>
      </c>
      <c r="J119" s="1">
        <v>52000</v>
      </c>
      <c r="K119" s="1">
        <v>8300</v>
      </c>
      <c r="N119" s="1">
        <v>20</v>
      </c>
      <c r="P119" s="1">
        <v>5</v>
      </c>
      <c r="S119" s="1">
        <v>54000</v>
      </c>
      <c r="T119" s="1">
        <v>10000</v>
      </c>
      <c r="W119" s="1">
        <v>380</v>
      </c>
      <c r="Y119" s="1">
        <v>150</v>
      </c>
      <c r="AA119">
        <f t="shared" si="19"/>
        <v>204.43496832000002</v>
      </c>
      <c r="AB119" s="9">
        <f t="shared" si="24"/>
        <v>0.96296296296296291</v>
      </c>
      <c r="AC119" s="9">
        <f t="shared" si="25"/>
        <v>0.83</v>
      </c>
      <c r="AD119" s="9"/>
      <c r="AE119" s="9"/>
      <c r="AF119" s="9">
        <f t="shared" si="26"/>
        <v>5.2631578947368418E-2</v>
      </c>
      <c r="AG119" s="9"/>
      <c r="AH119" s="9">
        <f t="shared" si="27"/>
        <v>3.3333333333333333E-2</v>
      </c>
    </row>
    <row r="120" spans="1:34" x14ac:dyDescent="0.25">
      <c r="A120" s="1" t="s">
        <v>615</v>
      </c>
      <c r="B120" s="1" t="s">
        <v>269</v>
      </c>
      <c r="C120" s="1" t="s">
        <v>114</v>
      </c>
      <c r="D120" s="1" t="s">
        <v>256</v>
      </c>
      <c r="E120" s="1" t="s">
        <v>258</v>
      </c>
      <c r="F120" s="1">
        <v>204.43496832000002</v>
      </c>
      <c r="G120" s="1" t="s">
        <v>21</v>
      </c>
      <c r="H120" s="1" t="s">
        <v>254</v>
      </c>
      <c r="I120" s="2">
        <v>42227.784722222219</v>
      </c>
      <c r="J120" s="1">
        <v>52000</v>
      </c>
      <c r="K120" s="1">
        <v>8400</v>
      </c>
      <c r="N120" s="1">
        <v>40</v>
      </c>
      <c r="P120" s="1">
        <v>5</v>
      </c>
      <c r="S120" s="1">
        <v>53000</v>
      </c>
      <c r="T120" s="1">
        <v>9800</v>
      </c>
      <c r="W120" s="1">
        <v>340</v>
      </c>
      <c r="Y120" s="1">
        <v>120</v>
      </c>
      <c r="AA120">
        <f t="shared" si="19"/>
        <v>204.43496832000002</v>
      </c>
      <c r="AB120" s="9">
        <f t="shared" si="24"/>
        <v>0.98113207547169812</v>
      </c>
      <c r="AC120" s="9">
        <f t="shared" si="25"/>
        <v>0.8571428571428571</v>
      </c>
      <c r="AD120" s="9"/>
      <c r="AE120" s="9"/>
      <c r="AF120" s="9">
        <f t="shared" si="26"/>
        <v>0.11764705882352941</v>
      </c>
      <c r="AG120" s="9"/>
      <c r="AH120" s="9">
        <f t="shared" si="27"/>
        <v>4.1666666666666664E-2</v>
      </c>
    </row>
    <row r="121" spans="1:34" x14ac:dyDescent="0.25">
      <c r="A121" s="1" t="s">
        <v>616</v>
      </c>
      <c r="B121" s="1" t="s">
        <v>270</v>
      </c>
      <c r="C121" s="1" t="s">
        <v>114</v>
      </c>
      <c r="D121" s="1" t="s">
        <v>256</v>
      </c>
      <c r="E121" s="1" t="s">
        <v>258</v>
      </c>
      <c r="F121" s="1">
        <v>204.43496832000002</v>
      </c>
      <c r="G121" s="1" t="s">
        <v>21</v>
      </c>
      <c r="H121" s="1" t="s">
        <v>254</v>
      </c>
      <c r="I121" s="2">
        <v>42228.59375</v>
      </c>
      <c r="J121" s="1">
        <v>53000</v>
      </c>
      <c r="K121" s="1">
        <v>8600</v>
      </c>
      <c r="N121" s="1">
        <v>10</v>
      </c>
      <c r="P121" s="1">
        <v>6</v>
      </c>
      <c r="S121" s="1">
        <v>60000</v>
      </c>
      <c r="T121" s="1">
        <v>13000</v>
      </c>
      <c r="W121" s="1">
        <v>150</v>
      </c>
      <c r="Y121" s="1">
        <v>340</v>
      </c>
      <c r="AA121">
        <f t="shared" si="19"/>
        <v>204.43496832000002</v>
      </c>
      <c r="AB121" s="9">
        <f t="shared" si="24"/>
        <v>0.8833333333333333</v>
      </c>
      <c r="AC121" s="9">
        <f t="shared" si="25"/>
        <v>0.66153846153846152</v>
      </c>
      <c r="AD121" s="9"/>
      <c r="AE121" s="9"/>
      <c r="AF121" s="9">
        <f t="shared" si="26"/>
        <v>6.6666666666666666E-2</v>
      </c>
      <c r="AG121" s="9"/>
      <c r="AH121" s="9">
        <f t="shared" si="27"/>
        <v>1.7647058823529412E-2</v>
      </c>
    </row>
    <row r="122" spans="1:34" x14ac:dyDescent="0.25">
      <c r="A122" s="1" t="s">
        <v>528</v>
      </c>
      <c r="B122" s="1" t="s">
        <v>260</v>
      </c>
      <c r="C122" s="1" t="s">
        <v>114</v>
      </c>
      <c r="D122" s="1" t="s">
        <v>256</v>
      </c>
      <c r="E122" s="1" t="s">
        <v>258</v>
      </c>
      <c r="F122" s="1">
        <v>204.43496832000002</v>
      </c>
      <c r="G122" s="1" t="s">
        <v>21</v>
      </c>
      <c r="H122" s="1" t="s">
        <v>254</v>
      </c>
      <c r="I122" s="2">
        <v>42224.572916666664</v>
      </c>
      <c r="J122" s="1">
        <v>50000</v>
      </c>
      <c r="K122" s="1">
        <v>7400</v>
      </c>
      <c r="N122" s="1">
        <v>260</v>
      </c>
      <c r="P122" s="1">
        <v>9</v>
      </c>
      <c r="S122" s="1">
        <v>67000</v>
      </c>
      <c r="T122" s="1">
        <v>14000</v>
      </c>
      <c r="W122" s="1">
        <v>12250</v>
      </c>
      <c r="Y122" s="1">
        <v>810</v>
      </c>
      <c r="AA122">
        <f t="shared" si="19"/>
        <v>204.43496832000002</v>
      </c>
      <c r="AB122" s="9">
        <f t="shared" si="24"/>
        <v>0.74626865671641796</v>
      </c>
      <c r="AC122" s="9">
        <f t="shared" si="25"/>
        <v>0.52857142857142858</v>
      </c>
      <c r="AD122" s="9"/>
      <c r="AE122" s="9"/>
      <c r="AF122" s="9">
        <f t="shared" si="26"/>
        <v>2.1224489795918369E-2</v>
      </c>
      <c r="AG122" s="9"/>
      <c r="AH122" s="9">
        <f t="shared" si="27"/>
        <v>1.1111111111111112E-2</v>
      </c>
    </row>
    <row r="123" spans="1:34" x14ac:dyDescent="0.25">
      <c r="A123" s="1" t="s">
        <v>623</v>
      </c>
      <c r="B123" s="1" t="s">
        <v>278</v>
      </c>
      <c r="C123" s="1" t="s">
        <v>255</v>
      </c>
      <c r="D123" s="1">
        <v>0</v>
      </c>
      <c r="E123" s="1" t="s">
        <v>277</v>
      </c>
      <c r="F123" s="1">
        <v>227.62561536000001</v>
      </c>
      <c r="G123" s="1" t="s">
        <v>21</v>
      </c>
      <c r="H123" s="1" t="s">
        <v>254</v>
      </c>
      <c r="I123" s="2">
        <v>42241.552083333336</v>
      </c>
      <c r="J123" s="1">
        <v>46000</v>
      </c>
      <c r="K123" s="1">
        <v>7700</v>
      </c>
      <c r="L123" s="1">
        <v>27000</v>
      </c>
      <c r="M123" s="1">
        <v>2500</v>
      </c>
      <c r="N123" s="1" t="s">
        <v>111</v>
      </c>
      <c r="O123" s="1" t="s">
        <v>24</v>
      </c>
      <c r="P123" s="1" t="s">
        <v>184</v>
      </c>
      <c r="S123" s="1">
        <v>49000</v>
      </c>
      <c r="T123" s="1">
        <v>8200</v>
      </c>
      <c r="U123" s="1">
        <v>27000</v>
      </c>
      <c r="V123" s="1">
        <v>3000</v>
      </c>
      <c r="W123" s="1">
        <v>3900</v>
      </c>
      <c r="X123" s="1">
        <v>3200</v>
      </c>
      <c r="AA123">
        <f t="shared" si="19"/>
        <v>227.62561536000001</v>
      </c>
      <c r="AB123" s="9">
        <f t="shared" si="24"/>
        <v>0.93877551020408168</v>
      </c>
      <c r="AC123" s="9">
        <f t="shared" si="25"/>
        <v>0.93902439024390238</v>
      </c>
      <c r="AD123" s="9">
        <f>L123/U123</f>
        <v>1</v>
      </c>
      <c r="AE123" s="9">
        <f>M123/V123</f>
        <v>0.83333333333333337</v>
      </c>
      <c r="AF123" s="9"/>
      <c r="AG123" s="9"/>
      <c r="AH123" s="9"/>
    </row>
    <row r="124" spans="1:34" x14ac:dyDescent="0.25">
      <c r="A124" s="1" t="s">
        <v>624</v>
      </c>
      <c r="B124" s="1" t="s">
        <v>281</v>
      </c>
      <c r="C124" s="1" t="s">
        <v>255</v>
      </c>
      <c r="D124" s="1">
        <v>0</v>
      </c>
      <c r="E124" s="1" t="s">
        <v>282</v>
      </c>
      <c r="F124" s="1">
        <v>272.47803264000004</v>
      </c>
      <c r="G124" s="1" t="s">
        <v>21</v>
      </c>
      <c r="H124" s="1" t="s">
        <v>254</v>
      </c>
      <c r="I124" s="2">
        <v>42241.430555555555</v>
      </c>
      <c r="J124" s="1">
        <v>51000</v>
      </c>
      <c r="K124" s="1">
        <v>8900</v>
      </c>
      <c r="L124" s="1">
        <v>30000</v>
      </c>
      <c r="M124" s="1">
        <v>2600</v>
      </c>
      <c r="N124" s="1">
        <v>140</v>
      </c>
      <c r="O124" s="1" t="s">
        <v>24</v>
      </c>
      <c r="P124" s="1" t="s">
        <v>184</v>
      </c>
      <c r="S124" s="1">
        <v>51000</v>
      </c>
      <c r="T124" s="1">
        <v>8900</v>
      </c>
      <c r="U124" s="1">
        <v>29000</v>
      </c>
      <c r="V124" s="1">
        <v>2800</v>
      </c>
      <c r="W124" s="1">
        <v>2200</v>
      </c>
      <c r="X124" s="1">
        <v>1800</v>
      </c>
      <c r="AA124">
        <f t="shared" si="19"/>
        <v>272.47803264000004</v>
      </c>
      <c r="AB124" s="9">
        <f t="shared" si="24"/>
        <v>1</v>
      </c>
      <c r="AC124" s="9">
        <f t="shared" si="25"/>
        <v>1</v>
      </c>
      <c r="AD124" s="9">
        <f>L124/U124</f>
        <v>1.0344827586206897</v>
      </c>
      <c r="AE124" s="9">
        <f>M124/V124</f>
        <v>0.9285714285714286</v>
      </c>
      <c r="AF124" s="9">
        <f>N124/W124</f>
        <v>6.363636363636363E-2</v>
      </c>
      <c r="AG124" s="9"/>
      <c r="AH124" s="9"/>
    </row>
    <row r="125" spans="1:34" x14ac:dyDescent="0.25">
      <c r="A125" s="1" t="s">
        <v>625</v>
      </c>
      <c r="B125" s="1" t="s">
        <v>283</v>
      </c>
      <c r="C125" s="1" t="s">
        <v>255</v>
      </c>
      <c r="D125" s="1">
        <v>0</v>
      </c>
      <c r="E125" s="1" t="s">
        <v>284</v>
      </c>
      <c r="F125" s="1">
        <v>295.82961408</v>
      </c>
      <c r="G125" s="1" t="s">
        <v>21</v>
      </c>
      <c r="H125" s="1" t="s">
        <v>254</v>
      </c>
      <c r="I125" s="2">
        <v>42228.59375</v>
      </c>
      <c r="J125" s="1">
        <v>51000</v>
      </c>
      <c r="K125" s="1">
        <v>7200</v>
      </c>
      <c r="L125" s="1">
        <v>28000</v>
      </c>
      <c r="M125" s="1">
        <v>2800</v>
      </c>
      <c r="N125" s="1">
        <v>7.8</v>
      </c>
      <c r="AA125">
        <f t="shared" si="19"/>
        <v>295.82961408</v>
      </c>
      <c r="AB125" s="9"/>
      <c r="AC125" s="9"/>
      <c r="AD125" s="9"/>
      <c r="AE125" s="9"/>
      <c r="AF125" s="9"/>
      <c r="AG125" s="9"/>
      <c r="AH125" s="9"/>
    </row>
    <row r="126" spans="1:34" x14ac:dyDescent="0.25">
      <c r="A126" s="1" t="s">
        <v>626</v>
      </c>
      <c r="B126" s="1" t="s">
        <v>286</v>
      </c>
      <c r="C126" s="1" t="s">
        <v>255</v>
      </c>
      <c r="D126" s="1">
        <v>0</v>
      </c>
      <c r="E126" s="1" t="s">
        <v>284</v>
      </c>
      <c r="F126" s="1">
        <v>295.82961408</v>
      </c>
      <c r="G126" s="1" t="s">
        <v>21</v>
      </c>
      <c r="H126" s="1" t="s">
        <v>254</v>
      </c>
      <c r="I126" s="2">
        <v>42242.40625</v>
      </c>
      <c r="J126" s="1">
        <v>50000</v>
      </c>
      <c r="K126" s="1">
        <v>8300</v>
      </c>
      <c r="L126" s="1">
        <v>30000</v>
      </c>
      <c r="M126" s="1">
        <v>2300</v>
      </c>
      <c r="N126" s="1" t="s">
        <v>111</v>
      </c>
      <c r="O126" s="1" t="s">
        <v>24</v>
      </c>
      <c r="P126" s="1" t="s">
        <v>184</v>
      </c>
      <c r="S126" s="1">
        <v>51000</v>
      </c>
      <c r="T126" s="1">
        <v>9000</v>
      </c>
      <c r="U126" s="1">
        <v>30000</v>
      </c>
      <c r="V126" s="1">
        <v>3000</v>
      </c>
      <c r="W126" s="1">
        <v>2900</v>
      </c>
      <c r="X126" s="1">
        <v>2300</v>
      </c>
      <c r="AA126">
        <f t="shared" si="19"/>
        <v>295.82961408</v>
      </c>
      <c r="AB126" s="9">
        <f t="shared" ref="AB126:AB157" si="28">J126/S126</f>
        <v>0.98039215686274506</v>
      </c>
      <c r="AC126" s="9">
        <f t="shared" ref="AC126:AC157" si="29">K126/T126</f>
        <v>0.92222222222222228</v>
      </c>
      <c r="AD126" s="9">
        <f t="shared" ref="AD126:AD157" si="30">L126/U126</f>
        <v>1</v>
      </c>
      <c r="AE126" s="9">
        <f t="shared" ref="AE126:AE157" si="31">M126/V126</f>
        <v>0.76666666666666672</v>
      </c>
      <c r="AF126" s="9"/>
      <c r="AG126" s="9"/>
      <c r="AH126" s="9"/>
    </row>
    <row r="127" spans="1:34" x14ac:dyDescent="0.25">
      <c r="A127" s="1" t="s">
        <v>403</v>
      </c>
      <c r="B127" s="1">
        <v>201602397</v>
      </c>
      <c r="C127" s="1" t="s">
        <v>287</v>
      </c>
      <c r="D127" s="1" t="s">
        <v>306</v>
      </c>
      <c r="E127" s="1">
        <v>4954000</v>
      </c>
      <c r="F127" s="1">
        <v>298.74252672</v>
      </c>
      <c r="G127" s="1" t="s">
        <v>21</v>
      </c>
      <c r="H127" s="1" t="s">
        <v>254</v>
      </c>
      <c r="I127" s="2">
        <v>42534.520833333336</v>
      </c>
      <c r="J127" s="1">
        <v>31400</v>
      </c>
      <c r="K127" s="1">
        <v>4980</v>
      </c>
      <c r="L127" s="1">
        <v>11700</v>
      </c>
      <c r="M127" s="1">
        <v>1630</v>
      </c>
      <c r="N127" s="1">
        <v>63.417999999999999</v>
      </c>
      <c r="O127" s="1">
        <v>77.5</v>
      </c>
      <c r="P127" s="1">
        <v>8.32</v>
      </c>
      <c r="S127" s="1">
        <v>33400</v>
      </c>
      <c r="T127" s="1">
        <v>5820</v>
      </c>
      <c r="U127" s="1">
        <v>11500</v>
      </c>
      <c r="V127" s="1">
        <v>2680</v>
      </c>
      <c r="W127" s="1">
        <v>2578.4</v>
      </c>
      <c r="X127" s="1">
        <v>3840</v>
      </c>
      <c r="Y127" s="1">
        <v>205.61</v>
      </c>
      <c r="AA127">
        <f t="shared" si="19"/>
        <v>298.74252672</v>
      </c>
      <c r="AB127" s="9">
        <f t="shared" si="28"/>
        <v>0.94011976047904189</v>
      </c>
      <c r="AC127" s="9">
        <f t="shared" si="29"/>
        <v>0.85567010309278346</v>
      </c>
      <c r="AD127" s="9">
        <f t="shared" si="30"/>
        <v>1.017391304347826</v>
      </c>
      <c r="AE127" s="9">
        <f t="shared" si="31"/>
        <v>0.60820895522388063</v>
      </c>
      <c r="AF127" s="9">
        <f>N127/W127</f>
        <v>2.4595873409866582E-2</v>
      </c>
      <c r="AG127" s="9">
        <f>O127/X127</f>
        <v>2.0182291666666668E-2</v>
      </c>
      <c r="AH127" s="9">
        <f>P127/Y127</f>
        <v>4.0464957930061767E-2</v>
      </c>
    </row>
    <row r="128" spans="1:34" x14ac:dyDescent="0.25">
      <c r="A128" s="1" t="s">
        <v>424</v>
      </c>
      <c r="B128" s="1">
        <v>201602472</v>
      </c>
      <c r="C128" s="1" t="s">
        <v>287</v>
      </c>
      <c r="D128" s="1" t="s">
        <v>307</v>
      </c>
      <c r="E128" s="1">
        <v>4954000</v>
      </c>
      <c r="F128" s="1">
        <v>298.74252672</v>
      </c>
      <c r="G128" s="1" t="s">
        <v>21</v>
      </c>
      <c r="H128" s="1" t="s">
        <v>254</v>
      </c>
      <c r="I128" s="2">
        <v>42539.645833333336</v>
      </c>
      <c r="J128" s="1">
        <v>32100</v>
      </c>
      <c r="K128" s="1">
        <v>5050</v>
      </c>
      <c r="L128" s="1">
        <v>12100</v>
      </c>
      <c r="M128" s="1">
        <v>1610</v>
      </c>
      <c r="N128" s="1">
        <v>49.911999999999999</v>
      </c>
      <c r="O128" s="1">
        <v>57.3</v>
      </c>
      <c r="P128" s="1" t="s">
        <v>14</v>
      </c>
      <c r="S128" s="1">
        <v>32800</v>
      </c>
      <c r="T128" s="1">
        <v>5410</v>
      </c>
      <c r="U128" s="1">
        <v>11400</v>
      </c>
      <c r="V128" s="1">
        <v>1980</v>
      </c>
      <c r="W128" s="1">
        <v>2251.3000000000002</v>
      </c>
      <c r="X128" s="1">
        <v>2490</v>
      </c>
      <c r="Y128" s="1">
        <v>154.11000000000001</v>
      </c>
      <c r="AA128">
        <f t="shared" si="19"/>
        <v>298.74252672</v>
      </c>
      <c r="AB128" s="9">
        <f t="shared" si="28"/>
        <v>0.97865853658536583</v>
      </c>
      <c r="AC128" s="9">
        <f t="shared" si="29"/>
        <v>0.93345656192236603</v>
      </c>
      <c r="AD128" s="9">
        <f t="shared" si="30"/>
        <v>1.0614035087719298</v>
      </c>
      <c r="AE128" s="9">
        <f t="shared" si="31"/>
        <v>0.81313131313131315</v>
      </c>
      <c r="AF128" s="9">
        <f>N128/W128</f>
        <v>2.2170301603517965E-2</v>
      </c>
      <c r="AG128" s="9">
        <f>O128/X128</f>
        <v>2.3012048192771084E-2</v>
      </c>
      <c r="AH128" s="9"/>
    </row>
    <row r="129" spans="1:34" x14ac:dyDescent="0.25">
      <c r="A129" s="1" t="s">
        <v>414</v>
      </c>
      <c r="B129" s="1">
        <v>201602563</v>
      </c>
      <c r="C129" s="1" t="s">
        <v>287</v>
      </c>
      <c r="D129" s="1" t="s">
        <v>308</v>
      </c>
      <c r="E129" s="1">
        <v>4954000</v>
      </c>
      <c r="F129" s="1">
        <v>298.74252672</v>
      </c>
      <c r="G129" s="1" t="s">
        <v>21</v>
      </c>
      <c r="H129" s="1" t="s">
        <v>254</v>
      </c>
      <c r="I129" s="2">
        <v>42546.614583333336</v>
      </c>
      <c r="J129" s="1">
        <v>33100</v>
      </c>
      <c r="K129" s="1">
        <v>5250</v>
      </c>
      <c r="L129" s="1">
        <v>12800</v>
      </c>
      <c r="M129" s="1">
        <v>1590</v>
      </c>
      <c r="N129" s="1">
        <v>15.78</v>
      </c>
      <c r="O129" s="1" t="s">
        <v>111</v>
      </c>
      <c r="P129" s="1" t="s">
        <v>14</v>
      </c>
      <c r="S129" s="1">
        <v>33300</v>
      </c>
      <c r="T129" s="1">
        <v>5530</v>
      </c>
      <c r="U129" s="1">
        <v>12600</v>
      </c>
      <c r="V129" s="1">
        <v>2080</v>
      </c>
      <c r="W129" s="1">
        <v>1655.3</v>
      </c>
      <c r="X129" s="1">
        <v>1860</v>
      </c>
      <c r="Y129" s="1">
        <v>111.77</v>
      </c>
      <c r="AA129">
        <f t="shared" si="19"/>
        <v>298.74252672</v>
      </c>
      <c r="AB129" s="9">
        <f t="shared" si="28"/>
        <v>0.99399399399399402</v>
      </c>
      <c r="AC129" s="9">
        <f t="shared" si="29"/>
        <v>0.94936708860759489</v>
      </c>
      <c r="AD129" s="9">
        <f t="shared" si="30"/>
        <v>1.0158730158730158</v>
      </c>
      <c r="AE129" s="9">
        <f t="shared" si="31"/>
        <v>0.76442307692307687</v>
      </c>
      <c r="AF129" s="9">
        <f t="shared" ref="AF129:AF138" si="32">N129/W129</f>
        <v>9.5330151634144874E-3</v>
      </c>
      <c r="AG129" s="9"/>
      <c r="AH129" s="9"/>
    </row>
    <row r="130" spans="1:34" x14ac:dyDescent="0.25">
      <c r="A130" s="1" t="s">
        <v>411</v>
      </c>
      <c r="B130" s="1">
        <v>201602162</v>
      </c>
      <c r="C130" s="1" t="s">
        <v>287</v>
      </c>
      <c r="D130" s="1" t="s">
        <v>304</v>
      </c>
      <c r="E130" s="1">
        <v>4954000</v>
      </c>
      <c r="F130" s="1">
        <v>298.74252672</v>
      </c>
      <c r="G130" s="1" t="s">
        <v>21</v>
      </c>
      <c r="H130" s="1" t="s">
        <v>254</v>
      </c>
      <c r="I130" s="2">
        <v>42526.4375</v>
      </c>
      <c r="J130" s="1">
        <v>31200</v>
      </c>
      <c r="K130" s="1">
        <v>5150</v>
      </c>
      <c r="L130" s="1">
        <v>11600</v>
      </c>
      <c r="M130" s="1">
        <v>1680</v>
      </c>
      <c r="N130" s="1">
        <v>72.12</v>
      </c>
      <c r="O130" s="1">
        <v>88.1</v>
      </c>
      <c r="P130" s="1">
        <v>7.5119999999999996</v>
      </c>
      <c r="S130" s="1">
        <v>35200</v>
      </c>
      <c r="T130" s="1">
        <v>6080</v>
      </c>
      <c r="U130" s="1">
        <v>10900</v>
      </c>
      <c r="V130" s="1">
        <v>2550</v>
      </c>
      <c r="W130" s="1">
        <v>4132.5</v>
      </c>
      <c r="X130" s="1">
        <v>5630</v>
      </c>
      <c r="Y130" s="1">
        <v>365.66</v>
      </c>
      <c r="AA130">
        <f t="shared" si="19"/>
        <v>298.74252672</v>
      </c>
      <c r="AB130" s="9">
        <f t="shared" si="28"/>
        <v>0.88636363636363635</v>
      </c>
      <c r="AC130" s="9">
        <f t="shared" si="29"/>
        <v>0.84703947368421051</v>
      </c>
      <c r="AD130" s="9">
        <f t="shared" si="30"/>
        <v>1.0642201834862386</v>
      </c>
      <c r="AE130" s="9">
        <f t="shared" si="31"/>
        <v>0.6588235294117647</v>
      </c>
      <c r="AF130" s="9">
        <f t="shared" si="32"/>
        <v>1.7451905626134301E-2</v>
      </c>
      <c r="AG130" s="9">
        <f t="shared" ref="AG130:AH133" si="33">O130/X130</f>
        <v>1.5648312611012433E-2</v>
      </c>
      <c r="AH130" s="9">
        <f t="shared" si="33"/>
        <v>2.054367445167642E-2</v>
      </c>
    </row>
    <row r="131" spans="1:34" x14ac:dyDescent="0.25">
      <c r="A131" s="1" t="s">
        <v>429</v>
      </c>
      <c r="B131" s="1">
        <v>201602112</v>
      </c>
      <c r="C131" s="1" t="s">
        <v>287</v>
      </c>
      <c r="D131" s="1" t="s">
        <v>303</v>
      </c>
      <c r="E131" s="1">
        <v>4954000</v>
      </c>
      <c r="F131" s="1">
        <v>298.74252672</v>
      </c>
      <c r="G131" s="1" t="s">
        <v>21</v>
      </c>
      <c r="H131" s="1" t="s">
        <v>254</v>
      </c>
      <c r="I131" s="2">
        <v>42521.677083333336</v>
      </c>
      <c r="J131" s="1">
        <v>38500</v>
      </c>
      <c r="K131" s="1">
        <v>6420</v>
      </c>
      <c r="L131" s="1">
        <v>14600</v>
      </c>
      <c r="M131" s="1">
        <v>1820</v>
      </c>
      <c r="N131" s="1">
        <v>48.125</v>
      </c>
      <c r="O131" s="1">
        <v>39.9</v>
      </c>
      <c r="P131" s="1">
        <v>5.117</v>
      </c>
      <c r="S131" s="1">
        <v>43700</v>
      </c>
      <c r="T131" s="1">
        <v>7540</v>
      </c>
      <c r="U131" s="1">
        <v>14500</v>
      </c>
      <c r="V131" s="1">
        <v>2640</v>
      </c>
      <c r="W131" s="1">
        <v>3257.4</v>
      </c>
      <c r="X131" s="1">
        <v>4080</v>
      </c>
      <c r="Y131" s="1">
        <v>256.67</v>
      </c>
      <c r="AA131">
        <f t="shared" si="19"/>
        <v>298.74252672</v>
      </c>
      <c r="AB131" s="9">
        <f t="shared" si="28"/>
        <v>0.8810068649885584</v>
      </c>
      <c r="AC131" s="9">
        <f t="shared" si="29"/>
        <v>0.85145888594164454</v>
      </c>
      <c r="AD131" s="9">
        <f t="shared" si="30"/>
        <v>1.0068965517241379</v>
      </c>
      <c r="AE131" s="9">
        <f t="shared" si="31"/>
        <v>0.68939393939393945</v>
      </c>
      <c r="AF131" s="9">
        <f t="shared" si="32"/>
        <v>1.477405292564622E-2</v>
      </c>
      <c r="AG131" s="9">
        <f t="shared" si="33"/>
        <v>9.779411764705882E-3</v>
      </c>
      <c r="AH131" s="9">
        <f t="shared" si="33"/>
        <v>1.9936104725912649E-2</v>
      </c>
    </row>
    <row r="132" spans="1:34" x14ac:dyDescent="0.25">
      <c r="A132" s="1" t="s">
        <v>413</v>
      </c>
      <c r="B132" s="1">
        <v>201601873</v>
      </c>
      <c r="C132" s="1" t="s">
        <v>287</v>
      </c>
      <c r="D132" s="1" t="s">
        <v>302</v>
      </c>
      <c r="E132" s="1">
        <v>4954000</v>
      </c>
      <c r="F132" s="1">
        <v>298.74252672</v>
      </c>
      <c r="G132" s="1" t="s">
        <v>21</v>
      </c>
      <c r="H132" s="1" t="s">
        <v>254</v>
      </c>
      <c r="I132" s="2">
        <v>42511.645833333336</v>
      </c>
      <c r="J132" s="1">
        <v>41900</v>
      </c>
      <c r="K132" s="1">
        <v>6560</v>
      </c>
      <c r="L132" s="1">
        <v>19900</v>
      </c>
      <c r="M132" s="1">
        <v>2060</v>
      </c>
      <c r="N132" s="1">
        <v>23.393999999999998</v>
      </c>
      <c r="O132" s="1">
        <v>45.7</v>
      </c>
      <c r="P132" s="1">
        <v>7.6779999999999999</v>
      </c>
      <c r="S132" s="1">
        <v>74000</v>
      </c>
      <c r="T132" s="1">
        <v>15500</v>
      </c>
      <c r="U132" s="1">
        <v>19900</v>
      </c>
      <c r="V132" s="1">
        <v>6180</v>
      </c>
      <c r="W132" s="1">
        <v>22722</v>
      </c>
      <c r="X132" s="1">
        <v>25700</v>
      </c>
      <c r="Y132" s="1">
        <v>823.99</v>
      </c>
      <c r="AA132">
        <f t="shared" si="19"/>
        <v>298.74252672</v>
      </c>
      <c r="AB132" s="9">
        <f t="shared" si="28"/>
        <v>0.56621621621621621</v>
      </c>
      <c r="AC132" s="9">
        <f t="shared" si="29"/>
        <v>0.4232258064516129</v>
      </c>
      <c r="AD132" s="9">
        <f t="shared" si="30"/>
        <v>1</v>
      </c>
      <c r="AE132" s="9">
        <f t="shared" si="31"/>
        <v>0.33333333333333331</v>
      </c>
      <c r="AF132" s="9">
        <f t="shared" si="32"/>
        <v>1.0295748613678372E-3</v>
      </c>
      <c r="AG132" s="9">
        <f t="shared" si="33"/>
        <v>1.7782101167315176E-3</v>
      </c>
      <c r="AH132" s="9">
        <f t="shared" si="33"/>
        <v>9.3180742484738899E-3</v>
      </c>
    </row>
    <row r="133" spans="1:34" x14ac:dyDescent="0.25">
      <c r="A133" s="1" t="s">
        <v>431</v>
      </c>
      <c r="B133" s="1">
        <v>201601643</v>
      </c>
      <c r="C133" s="1" t="s">
        <v>287</v>
      </c>
      <c r="D133" s="1" t="s">
        <v>300</v>
      </c>
      <c r="E133" s="1">
        <v>4954000</v>
      </c>
      <c r="F133" s="1">
        <v>298.74252672</v>
      </c>
      <c r="G133" s="1" t="s">
        <v>21</v>
      </c>
      <c r="H133" s="1" t="s">
        <v>254</v>
      </c>
      <c r="I133" s="2">
        <v>42499.520833333336</v>
      </c>
      <c r="J133" s="1">
        <v>50200</v>
      </c>
      <c r="K133" s="1">
        <v>8189.9999999999991</v>
      </c>
      <c r="L133" s="1">
        <v>18500</v>
      </c>
      <c r="M133" s="1">
        <v>1670</v>
      </c>
      <c r="N133" s="1">
        <v>37.584000000000003</v>
      </c>
      <c r="O133" s="1">
        <v>26.4</v>
      </c>
      <c r="P133" s="1">
        <v>5.625</v>
      </c>
      <c r="S133" s="1">
        <v>66100</v>
      </c>
      <c r="T133" s="1">
        <v>9720</v>
      </c>
      <c r="U133" s="1">
        <v>17500</v>
      </c>
      <c r="V133" s="1">
        <v>1770</v>
      </c>
      <c r="W133" s="1">
        <v>1368.7</v>
      </c>
      <c r="X133" s="1">
        <v>2270</v>
      </c>
      <c r="Y133" s="1">
        <v>690.2</v>
      </c>
      <c r="AA133">
        <f t="shared" si="19"/>
        <v>298.74252672</v>
      </c>
      <c r="AB133" s="9">
        <f t="shared" si="28"/>
        <v>0.75945537065052948</v>
      </c>
      <c r="AC133" s="9">
        <f t="shared" si="29"/>
        <v>0.84259259259259245</v>
      </c>
      <c r="AD133" s="9">
        <f t="shared" si="30"/>
        <v>1.0571428571428572</v>
      </c>
      <c r="AE133" s="9">
        <f t="shared" si="31"/>
        <v>0.94350282485875703</v>
      </c>
      <c r="AF133" s="9">
        <f t="shared" si="32"/>
        <v>2.7459633228611093E-2</v>
      </c>
      <c r="AG133" s="9">
        <f t="shared" si="33"/>
        <v>1.1629955947136563E-2</v>
      </c>
      <c r="AH133" s="9">
        <f t="shared" si="33"/>
        <v>8.1498116487974497E-3</v>
      </c>
    </row>
    <row r="134" spans="1:34" x14ac:dyDescent="0.25">
      <c r="A134" s="1" t="s">
        <v>456</v>
      </c>
      <c r="B134" s="1">
        <v>201601709</v>
      </c>
      <c r="C134" s="1" t="s">
        <v>287</v>
      </c>
      <c r="D134" s="1" t="s">
        <v>301</v>
      </c>
      <c r="E134" s="1">
        <v>4954000</v>
      </c>
      <c r="F134" s="1">
        <v>298.74252672</v>
      </c>
      <c r="G134" s="1" t="s">
        <v>21</v>
      </c>
      <c r="H134" s="1" t="s">
        <v>254</v>
      </c>
      <c r="I134" s="2">
        <v>42505.510416666664</v>
      </c>
      <c r="J134" s="1">
        <v>57100</v>
      </c>
      <c r="K134" s="1">
        <v>8870</v>
      </c>
      <c r="L134" s="1">
        <v>25200</v>
      </c>
      <c r="M134" s="1">
        <v>1840</v>
      </c>
      <c r="N134" s="1">
        <v>49.972999999999999</v>
      </c>
      <c r="O134" s="1">
        <v>51.1</v>
      </c>
      <c r="P134" s="1" t="s">
        <v>14</v>
      </c>
      <c r="S134" s="1">
        <v>78000</v>
      </c>
      <c r="T134" s="1">
        <v>14500</v>
      </c>
      <c r="U134" s="1">
        <v>23600</v>
      </c>
      <c r="V134" s="1">
        <v>3950</v>
      </c>
      <c r="W134" s="1">
        <v>13830</v>
      </c>
      <c r="X134" s="1">
        <v>15800</v>
      </c>
      <c r="Y134" s="1">
        <v>628.58000000000004</v>
      </c>
      <c r="AA134">
        <f t="shared" si="19"/>
        <v>298.74252672</v>
      </c>
      <c r="AB134" s="9">
        <f t="shared" si="28"/>
        <v>0.732051282051282</v>
      </c>
      <c r="AC134" s="9">
        <f t="shared" si="29"/>
        <v>0.61172413793103453</v>
      </c>
      <c r="AD134" s="9">
        <f t="shared" si="30"/>
        <v>1.0677966101694916</v>
      </c>
      <c r="AE134" s="9">
        <f t="shared" si="31"/>
        <v>0.46582278481012657</v>
      </c>
      <c r="AF134" s="9">
        <f t="shared" si="32"/>
        <v>3.6133767172812723E-3</v>
      </c>
      <c r="AG134" s="9">
        <f>O134/X134</f>
        <v>3.2341772151898737E-3</v>
      </c>
      <c r="AH134" s="9"/>
    </row>
    <row r="135" spans="1:34" x14ac:dyDescent="0.25">
      <c r="A135" s="1" t="s">
        <v>436</v>
      </c>
      <c r="B135" s="1">
        <v>201601345</v>
      </c>
      <c r="C135" s="1" t="s">
        <v>287</v>
      </c>
      <c r="D135" s="1" t="s">
        <v>296</v>
      </c>
      <c r="E135" s="1">
        <v>4954000</v>
      </c>
      <c r="F135" s="1">
        <v>298.74252672</v>
      </c>
      <c r="G135" s="1" t="s">
        <v>21</v>
      </c>
      <c r="H135" s="1" t="s">
        <v>254</v>
      </c>
      <c r="I135" s="2">
        <v>42472.583333333336</v>
      </c>
      <c r="J135" s="1">
        <v>59800</v>
      </c>
      <c r="K135" s="1">
        <v>10700</v>
      </c>
      <c r="L135" s="1">
        <v>28000</v>
      </c>
      <c r="M135" s="1">
        <v>1970</v>
      </c>
      <c r="N135" s="1">
        <v>31.038</v>
      </c>
      <c r="O135" s="1" t="s">
        <v>111</v>
      </c>
      <c r="P135" s="1" t="s">
        <v>14</v>
      </c>
      <c r="S135" s="1">
        <v>70400</v>
      </c>
      <c r="T135" s="1">
        <v>11700</v>
      </c>
      <c r="U135" s="1">
        <v>28400</v>
      </c>
      <c r="V135" s="1">
        <v>2120</v>
      </c>
      <c r="W135" s="1">
        <v>674.43</v>
      </c>
      <c r="X135" s="1">
        <v>1310</v>
      </c>
      <c r="Y135" s="1">
        <v>283.13</v>
      </c>
      <c r="AA135">
        <f t="shared" si="19"/>
        <v>298.74252672</v>
      </c>
      <c r="AB135" s="9">
        <f t="shared" si="28"/>
        <v>0.84943181818181823</v>
      </c>
      <c r="AC135" s="9">
        <f t="shared" si="29"/>
        <v>0.9145299145299145</v>
      </c>
      <c r="AD135" s="9">
        <f t="shared" si="30"/>
        <v>0.9859154929577465</v>
      </c>
      <c r="AE135" s="9">
        <f t="shared" si="31"/>
        <v>0.92924528301886788</v>
      </c>
      <c r="AF135" s="9">
        <f t="shared" si="32"/>
        <v>4.6021084471331353E-2</v>
      </c>
      <c r="AG135" s="9"/>
      <c r="AH135" s="9"/>
    </row>
    <row r="136" spans="1:34" x14ac:dyDescent="0.25">
      <c r="A136" s="1" t="s">
        <v>449</v>
      </c>
      <c r="B136" s="1">
        <v>201601513</v>
      </c>
      <c r="C136" s="1" t="s">
        <v>287</v>
      </c>
      <c r="D136" s="1" t="s">
        <v>298</v>
      </c>
      <c r="E136" s="1">
        <v>4954000</v>
      </c>
      <c r="F136" s="1">
        <v>298.74252672</v>
      </c>
      <c r="G136" s="1" t="s">
        <v>21</v>
      </c>
      <c r="H136" s="1" t="s">
        <v>254</v>
      </c>
      <c r="I136" s="2">
        <v>42486.489583333336</v>
      </c>
      <c r="J136" s="1">
        <v>67400</v>
      </c>
      <c r="K136" s="1">
        <v>12000</v>
      </c>
      <c r="L136" s="1">
        <v>31100</v>
      </c>
      <c r="M136" s="1">
        <v>2029.9999999999998</v>
      </c>
      <c r="N136" s="1">
        <v>29.28</v>
      </c>
      <c r="O136" s="1" t="s">
        <v>111</v>
      </c>
      <c r="P136" s="1" t="s">
        <v>14</v>
      </c>
      <c r="S136" s="1">
        <v>66200</v>
      </c>
      <c r="T136" s="1">
        <v>12500</v>
      </c>
      <c r="U136" s="1">
        <v>28600</v>
      </c>
      <c r="V136" s="1">
        <v>2540</v>
      </c>
      <c r="W136" s="1">
        <v>3183.4</v>
      </c>
      <c r="X136" s="1">
        <v>4100</v>
      </c>
      <c r="Y136" s="1">
        <v>168.96</v>
      </c>
      <c r="AA136">
        <f t="shared" ref="AA136:AA199" si="34">F136</f>
        <v>298.74252672</v>
      </c>
      <c r="AB136" s="9">
        <f t="shared" si="28"/>
        <v>1.0181268882175227</v>
      </c>
      <c r="AC136" s="9">
        <f t="shared" si="29"/>
        <v>0.96</v>
      </c>
      <c r="AD136" s="9">
        <f t="shared" si="30"/>
        <v>1.0874125874125875</v>
      </c>
      <c r="AE136" s="9">
        <f t="shared" si="31"/>
        <v>0.79921259842519676</v>
      </c>
      <c r="AF136" s="9">
        <f t="shared" si="32"/>
        <v>9.1977131368976561E-3</v>
      </c>
      <c r="AG136" s="9"/>
      <c r="AH136" s="9"/>
    </row>
    <row r="137" spans="1:34" x14ac:dyDescent="0.25">
      <c r="A137" s="1" t="s">
        <v>463</v>
      </c>
      <c r="B137" s="1">
        <v>201600803</v>
      </c>
      <c r="C137" s="1" t="s">
        <v>287</v>
      </c>
      <c r="D137" s="1" t="s">
        <v>291</v>
      </c>
      <c r="E137" s="1">
        <v>4954000</v>
      </c>
      <c r="F137" s="1">
        <v>298.74252672</v>
      </c>
      <c r="G137" s="1" t="s">
        <v>21</v>
      </c>
      <c r="H137" s="1" t="s">
        <v>254</v>
      </c>
      <c r="I137" s="2">
        <v>42438.347222222219</v>
      </c>
      <c r="J137" s="1">
        <v>64900.000000000007</v>
      </c>
      <c r="K137" s="1">
        <v>12000</v>
      </c>
      <c r="L137" s="1">
        <v>34200</v>
      </c>
      <c r="M137" s="1">
        <v>2280</v>
      </c>
      <c r="N137" s="1">
        <v>17.260999999999999</v>
      </c>
      <c r="O137" s="1" t="s">
        <v>111</v>
      </c>
      <c r="P137" s="1" t="s">
        <v>14</v>
      </c>
      <c r="S137" s="1">
        <v>61600</v>
      </c>
      <c r="T137" s="1">
        <v>11600</v>
      </c>
      <c r="U137" s="1">
        <v>30300</v>
      </c>
      <c r="V137" s="1">
        <v>2440</v>
      </c>
      <c r="W137" s="1">
        <v>2887.4</v>
      </c>
      <c r="X137" s="1">
        <v>2970</v>
      </c>
      <c r="Y137" s="1">
        <v>144.12</v>
      </c>
      <c r="AA137">
        <f t="shared" si="34"/>
        <v>298.74252672</v>
      </c>
      <c r="AB137" s="9">
        <f t="shared" si="28"/>
        <v>1.0535714285714286</v>
      </c>
      <c r="AC137" s="9">
        <f t="shared" si="29"/>
        <v>1.0344827586206897</v>
      </c>
      <c r="AD137" s="9">
        <f t="shared" si="30"/>
        <v>1.1287128712871286</v>
      </c>
      <c r="AE137" s="9">
        <f t="shared" si="31"/>
        <v>0.93442622950819676</v>
      </c>
      <c r="AF137" s="9">
        <f t="shared" si="32"/>
        <v>5.9780425296114149E-3</v>
      </c>
      <c r="AG137" s="9"/>
      <c r="AH137" s="9"/>
    </row>
    <row r="138" spans="1:34" x14ac:dyDescent="0.25">
      <c r="A138" s="1" t="s">
        <v>455</v>
      </c>
      <c r="B138" s="1">
        <v>201601576</v>
      </c>
      <c r="C138" s="1" t="s">
        <v>287</v>
      </c>
      <c r="D138" s="1" t="s">
        <v>299</v>
      </c>
      <c r="E138" s="1">
        <v>4954000</v>
      </c>
      <c r="F138" s="1">
        <v>298.74252672</v>
      </c>
      <c r="G138" s="1" t="s">
        <v>21</v>
      </c>
      <c r="H138" s="1" t="s">
        <v>254</v>
      </c>
      <c r="I138" s="2">
        <v>42492.583333333336</v>
      </c>
      <c r="J138" s="1">
        <v>69800</v>
      </c>
      <c r="K138" s="1">
        <v>12200</v>
      </c>
      <c r="L138" s="1">
        <v>37300</v>
      </c>
      <c r="M138" s="1">
        <v>2170</v>
      </c>
      <c r="N138" s="1">
        <v>24.459</v>
      </c>
      <c r="O138" s="1" t="s">
        <v>111</v>
      </c>
      <c r="P138" s="1">
        <v>5.9429999999999996</v>
      </c>
      <c r="S138" s="1">
        <v>84400</v>
      </c>
      <c r="T138" s="1">
        <v>15800</v>
      </c>
      <c r="U138" s="1">
        <v>37300</v>
      </c>
      <c r="V138" s="1">
        <v>3690</v>
      </c>
      <c r="W138" s="1">
        <v>6177</v>
      </c>
      <c r="X138" s="1">
        <v>6260</v>
      </c>
      <c r="Y138" s="1">
        <v>263.26</v>
      </c>
      <c r="AA138">
        <f t="shared" si="34"/>
        <v>298.74252672</v>
      </c>
      <c r="AB138" s="9">
        <f t="shared" si="28"/>
        <v>0.82701421800947872</v>
      </c>
      <c r="AC138" s="9">
        <f t="shared" si="29"/>
        <v>0.77215189873417722</v>
      </c>
      <c r="AD138" s="9">
        <f t="shared" si="30"/>
        <v>1</v>
      </c>
      <c r="AE138" s="9">
        <f t="shared" si="31"/>
        <v>0.58807588075880757</v>
      </c>
      <c r="AF138" s="9">
        <f t="shared" si="32"/>
        <v>3.9596891694997569E-3</v>
      </c>
      <c r="AG138" s="9"/>
      <c r="AH138" s="9">
        <f>P138/Y138</f>
        <v>2.2574641039276758E-2</v>
      </c>
    </row>
    <row r="139" spans="1:34" x14ac:dyDescent="0.25">
      <c r="A139" s="1" t="s">
        <v>476</v>
      </c>
      <c r="B139" s="1">
        <v>201600925</v>
      </c>
      <c r="C139" s="1" t="s">
        <v>287</v>
      </c>
      <c r="D139" s="1" t="s">
        <v>293</v>
      </c>
      <c r="E139" s="1">
        <v>4954000</v>
      </c>
      <c r="F139" s="1">
        <v>298.74252672</v>
      </c>
      <c r="G139" s="1" t="s">
        <v>21</v>
      </c>
      <c r="H139" s="1" t="s">
        <v>254</v>
      </c>
      <c r="I139" s="2">
        <v>42451.395833333336</v>
      </c>
      <c r="J139" s="1">
        <v>67400</v>
      </c>
      <c r="K139" s="1">
        <v>13100</v>
      </c>
      <c r="L139" s="1">
        <v>35600</v>
      </c>
      <c r="M139" s="1">
        <v>2170</v>
      </c>
      <c r="N139" s="1" t="s">
        <v>24</v>
      </c>
      <c r="O139" s="1" t="s">
        <v>111</v>
      </c>
      <c r="P139" s="1" t="s">
        <v>14</v>
      </c>
      <c r="S139" s="1">
        <v>65900</v>
      </c>
      <c r="T139" s="1">
        <v>12100</v>
      </c>
      <c r="U139" s="1">
        <v>34100</v>
      </c>
      <c r="V139" s="1">
        <v>2250</v>
      </c>
      <c r="W139" s="1">
        <v>528.32000000000005</v>
      </c>
      <c r="X139" s="1">
        <v>659</v>
      </c>
      <c r="Y139" s="1">
        <v>64.033000000000001</v>
      </c>
      <c r="AA139">
        <f t="shared" si="34"/>
        <v>298.74252672</v>
      </c>
      <c r="AB139" s="9">
        <f t="shared" si="28"/>
        <v>1.0227617602427921</v>
      </c>
      <c r="AC139" s="9">
        <f t="shared" si="29"/>
        <v>1.0826446280991735</v>
      </c>
      <c r="AD139" s="9">
        <f t="shared" si="30"/>
        <v>1.0439882697947214</v>
      </c>
      <c r="AE139" s="9">
        <f t="shared" si="31"/>
        <v>0.96444444444444444</v>
      </c>
      <c r="AF139" s="9"/>
      <c r="AG139" s="9"/>
      <c r="AH139" s="9"/>
    </row>
    <row r="140" spans="1:34" x14ac:dyDescent="0.25">
      <c r="A140" s="1" t="s">
        <v>466</v>
      </c>
      <c r="B140" s="1">
        <v>201600832</v>
      </c>
      <c r="C140" s="1" t="s">
        <v>287</v>
      </c>
      <c r="D140" s="1" t="s">
        <v>292</v>
      </c>
      <c r="E140" s="1">
        <v>4954000</v>
      </c>
      <c r="F140" s="1">
        <v>298.74252672</v>
      </c>
      <c r="G140" s="1" t="s">
        <v>21</v>
      </c>
      <c r="H140" s="1" t="s">
        <v>254</v>
      </c>
      <c r="I140" s="2">
        <v>42444.347222222219</v>
      </c>
      <c r="J140" s="1">
        <v>71900</v>
      </c>
      <c r="K140" s="1">
        <v>13400</v>
      </c>
      <c r="L140" s="1">
        <v>37000</v>
      </c>
      <c r="M140" s="1">
        <v>2220</v>
      </c>
      <c r="N140" s="1" t="s">
        <v>24</v>
      </c>
      <c r="O140" s="1" t="s">
        <v>111</v>
      </c>
      <c r="P140" s="1" t="s">
        <v>14</v>
      </c>
      <c r="S140" s="1">
        <v>66000</v>
      </c>
      <c r="T140" s="1">
        <v>12600</v>
      </c>
      <c r="U140" s="1">
        <v>32700.000000000004</v>
      </c>
      <c r="V140" s="1">
        <v>2380</v>
      </c>
      <c r="W140" s="1">
        <v>1543.6</v>
      </c>
      <c r="X140" s="1">
        <v>1640</v>
      </c>
      <c r="Y140" s="1">
        <v>101.3</v>
      </c>
      <c r="AA140">
        <f t="shared" si="34"/>
        <v>298.74252672</v>
      </c>
      <c r="AB140" s="9">
        <f t="shared" si="28"/>
        <v>1.0893939393939394</v>
      </c>
      <c r="AC140" s="9">
        <f t="shared" si="29"/>
        <v>1.0634920634920635</v>
      </c>
      <c r="AD140" s="9">
        <f t="shared" si="30"/>
        <v>1.131498470948012</v>
      </c>
      <c r="AE140" s="9">
        <f t="shared" si="31"/>
        <v>0.9327731092436975</v>
      </c>
      <c r="AF140" s="9"/>
      <c r="AG140" s="9"/>
      <c r="AH140" s="9"/>
    </row>
    <row r="141" spans="1:34" x14ac:dyDescent="0.25">
      <c r="A141" s="1" t="s">
        <v>482</v>
      </c>
      <c r="B141" s="1">
        <v>201601044</v>
      </c>
      <c r="C141" s="1" t="s">
        <v>287</v>
      </c>
      <c r="D141" s="1" t="s">
        <v>294</v>
      </c>
      <c r="E141" s="1">
        <v>4954000</v>
      </c>
      <c r="F141" s="1">
        <v>298.74252672</v>
      </c>
      <c r="G141" s="1" t="s">
        <v>21</v>
      </c>
      <c r="H141" s="1" t="s">
        <v>254</v>
      </c>
      <c r="I141" s="2">
        <v>42457.701388888891</v>
      </c>
      <c r="J141" s="1">
        <v>70800</v>
      </c>
      <c r="K141" s="1">
        <v>12600</v>
      </c>
      <c r="L141" s="1">
        <v>38100</v>
      </c>
      <c r="M141" s="1">
        <v>2210</v>
      </c>
      <c r="N141" s="1" t="s">
        <v>24</v>
      </c>
      <c r="O141" s="1" t="s">
        <v>111</v>
      </c>
      <c r="P141" s="1" t="s">
        <v>14</v>
      </c>
      <c r="S141" s="1">
        <v>70200</v>
      </c>
      <c r="T141" s="1">
        <v>12700</v>
      </c>
      <c r="U141" s="1">
        <v>37600</v>
      </c>
      <c r="V141" s="1">
        <v>2200</v>
      </c>
      <c r="W141" s="1">
        <v>255.91</v>
      </c>
      <c r="X141" s="1">
        <v>356</v>
      </c>
      <c r="Y141" s="1">
        <v>41.866</v>
      </c>
      <c r="AA141">
        <f t="shared" si="34"/>
        <v>298.74252672</v>
      </c>
      <c r="AB141" s="9">
        <f t="shared" si="28"/>
        <v>1.0085470085470085</v>
      </c>
      <c r="AC141" s="9">
        <f t="shared" si="29"/>
        <v>0.99212598425196852</v>
      </c>
      <c r="AD141" s="9">
        <f t="shared" si="30"/>
        <v>1.0132978723404256</v>
      </c>
      <c r="AE141" s="9">
        <f t="shared" si="31"/>
        <v>1.0045454545454546</v>
      </c>
      <c r="AF141" s="9"/>
      <c r="AG141" s="9"/>
      <c r="AH141" s="9"/>
    </row>
    <row r="142" spans="1:34" x14ac:dyDescent="0.25">
      <c r="A142" s="1" t="s">
        <v>448</v>
      </c>
      <c r="B142" s="1">
        <v>201601435</v>
      </c>
      <c r="C142" s="1" t="s">
        <v>287</v>
      </c>
      <c r="D142" s="1" t="s">
        <v>297</v>
      </c>
      <c r="E142" s="1">
        <v>4954000</v>
      </c>
      <c r="F142" s="1">
        <v>298.74252672</v>
      </c>
      <c r="G142" s="1" t="s">
        <v>21</v>
      </c>
      <c r="H142" s="1" t="s">
        <v>254</v>
      </c>
      <c r="I142" s="2">
        <v>42479.517361111109</v>
      </c>
      <c r="J142" s="1">
        <v>66600</v>
      </c>
      <c r="K142" s="1">
        <v>12800</v>
      </c>
      <c r="L142" s="1">
        <v>41300</v>
      </c>
      <c r="M142" s="1">
        <v>1920</v>
      </c>
      <c r="N142" s="1">
        <v>18.45</v>
      </c>
      <c r="O142" s="1" t="s">
        <v>111</v>
      </c>
      <c r="P142" s="1" t="s">
        <v>14</v>
      </c>
      <c r="S142" s="1">
        <v>69100</v>
      </c>
      <c r="T142" s="1">
        <v>14200</v>
      </c>
      <c r="U142" s="1">
        <v>38700</v>
      </c>
      <c r="V142" s="1">
        <v>2690</v>
      </c>
      <c r="W142" s="1">
        <v>2047</v>
      </c>
      <c r="X142" s="1">
        <v>7060</v>
      </c>
      <c r="Y142" s="1">
        <v>244.85</v>
      </c>
      <c r="AA142">
        <f t="shared" si="34"/>
        <v>298.74252672</v>
      </c>
      <c r="AB142" s="9">
        <f t="shared" si="28"/>
        <v>0.9638205499276411</v>
      </c>
      <c r="AC142" s="9">
        <f t="shared" si="29"/>
        <v>0.90140845070422537</v>
      </c>
      <c r="AD142" s="9">
        <f t="shared" si="30"/>
        <v>1.0671834625322998</v>
      </c>
      <c r="AE142" s="9">
        <f t="shared" si="31"/>
        <v>0.71375464684014867</v>
      </c>
      <c r="AF142" s="9">
        <f>N142/W142</f>
        <v>9.0131900341963844E-3</v>
      </c>
      <c r="AG142" s="9"/>
      <c r="AH142" s="9"/>
    </row>
    <row r="143" spans="1:34" x14ac:dyDescent="0.25">
      <c r="A143" s="1" t="s">
        <v>428</v>
      </c>
      <c r="B143" s="1">
        <v>201600686</v>
      </c>
      <c r="C143" s="1" t="s">
        <v>287</v>
      </c>
      <c r="D143" s="1" t="s">
        <v>289</v>
      </c>
      <c r="E143" s="1">
        <v>4954000</v>
      </c>
      <c r="F143" s="1">
        <v>298.74252672</v>
      </c>
      <c r="G143" s="1" t="s">
        <v>21</v>
      </c>
      <c r="H143" s="1" t="s">
        <v>254</v>
      </c>
      <c r="I143" s="2">
        <v>42423.423611111109</v>
      </c>
      <c r="J143" s="1">
        <v>67870</v>
      </c>
      <c r="K143" s="1">
        <v>12510</v>
      </c>
      <c r="L143" s="1">
        <v>44840</v>
      </c>
      <c r="M143" s="1">
        <v>3122</v>
      </c>
      <c r="N143" s="1">
        <v>14.896000000000001</v>
      </c>
      <c r="O143" s="1" t="s">
        <v>111</v>
      </c>
      <c r="P143" s="1" t="s">
        <v>14</v>
      </c>
      <c r="S143" s="1">
        <v>104000</v>
      </c>
      <c r="T143" s="1">
        <v>18200</v>
      </c>
      <c r="U143" s="1">
        <v>44800</v>
      </c>
      <c r="V143" s="1">
        <v>3290</v>
      </c>
      <c r="W143" s="1">
        <v>2475.1999999999998</v>
      </c>
      <c r="X143" s="1">
        <v>1250</v>
      </c>
      <c r="Y143" s="1">
        <v>921.56</v>
      </c>
      <c r="AA143">
        <f t="shared" si="34"/>
        <v>298.74252672</v>
      </c>
      <c r="AB143" s="9">
        <f t="shared" si="28"/>
        <v>0.65259615384615388</v>
      </c>
      <c r="AC143" s="9">
        <f t="shared" si="29"/>
        <v>0.68736263736263736</v>
      </c>
      <c r="AD143" s="9">
        <f t="shared" si="30"/>
        <v>1.0008928571428573</v>
      </c>
      <c r="AE143" s="9">
        <f t="shared" si="31"/>
        <v>0.94893617021276599</v>
      </c>
      <c r="AF143" s="9">
        <f>N143/W143</f>
        <v>6.018099547511313E-3</v>
      </c>
      <c r="AG143" s="9"/>
      <c r="AH143" s="9"/>
    </row>
    <row r="144" spans="1:34" x14ac:dyDescent="0.25">
      <c r="A144" s="1" t="s">
        <v>445</v>
      </c>
      <c r="B144" s="1">
        <v>201600733</v>
      </c>
      <c r="C144" s="1" t="s">
        <v>287</v>
      </c>
      <c r="D144" s="1" t="s">
        <v>290</v>
      </c>
      <c r="E144" s="1">
        <v>4954000</v>
      </c>
      <c r="F144" s="1">
        <v>298.74252672</v>
      </c>
      <c r="G144" s="1" t="s">
        <v>21</v>
      </c>
      <c r="H144" s="1" t="s">
        <v>254</v>
      </c>
      <c r="I144" s="2">
        <v>42429.666666666664</v>
      </c>
      <c r="J144" s="1">
        <v>71100</v>
      </c>
      <c r="K144" s="1">
        <v>13700</v>
      </c>
      <c r="L144" s="1">
        <v>39200</v>
      </c>
      <c r="M144" s="1">
        <v>2600</v>
      </c>
      <c r="N144" s="1">
        <v>10.430999999999999</v>
      </c>
      <c r="O144" s="1" t="s">
        <v>111</v>
      </c>
      <c r="P144" s="1" t="s">
        <v>14</v>
      </c>
      <c r="S144" s="1">
        <v>67600</v>
      </c>
      <c r="T144" s="1">
        <v>13800</v>
      </c>
      <c r="U144" s="1">
        <v>36000</v>
      </c>
      <c r="V144" s="1">
        <v>3500</v>
      </c>
      <c r="W144" s="1">
        <v>3281.6</v>
      </c>
      <c r="X144" s="1">
        <v>3312</v>
      </c>
      <c r="Y144" s="1">
        <v>128.94999999999999</v>
      </c>
      <c r="AA144">
        <f t="shared" si="34"/>
        <v>298.74252672</v>
      </c>
      <c r="AB144" s="9">
        <f t="shared" si="28"/>
        <v>1.0517751479289941</v>
      </c>
      <c r="AC144" s="9">
        <f t="shared" si="29"/>
        <v>0.99275362318840576</v>
      </c>
      <c r="AD144" s="9">
        <f t="shared" si="30"/>
        <v>1.0888888888888888</v>
      </c>
      <c r="AE144" s="9">
        <f t="shared" si="31"/>
        <v>0.74285714285714288</v>
      </c>
      <c r="AF144" s="9">
        <f>N144/W144</f>
        <v>3.178632374451487E-3</v>
      </c>
      <c r="AG144" s="9"/>
      <c r="AH144" s="9"/>
    </row>
    <row r="145" spans="1:34" x14ac:dyDescent="0.25">
      <c r="A145" s="1" t="s">
        <v>438</v>
      </c>
      <c r="B145" s="1">
        <v>201600514</v>
      </c>
      <c r="C145" s="1" t="s">
        <v>287</v>
      </c>
      <c r="D145" s="1" t="s">
        <v>288</v>
      </c>
      <c r="E145" s="1">
        <v>4954000</v>
      </c>
      <c r="F145" s="1">
        <v>298.74252672</v>
      </c>
      <c r="G145" s="1" t="s">
        <v>21</v>
      </c>
      <c r="H145" s="1" t="s">
        <v>254</v>
      </c>
      <c r="I145" s="2">
        <v>42416.625</v>
      </c>
      <c r="J145" s="1">
        <v>66200</v>
      </c>
      <c r="K145" s="1">
        <v>10900</v>
      </c>
      <c r="L145" s="1">
        <v>62900</v>
      </c>
      <c r="M145" s="1">
        <v>3100</v>
      </c>
      <c r="N145" s="1">
        <v>319.32</v>
      </c>
      <c r="O145" s="1">
        <v>155</v>
      </c>
      <c r="P145" s="1">
        <v>14.449</v>
      </c>
      <c r="S145" s="1">
        <v>98700</v>
      </c>
      <c r="T145" s="1">
        <v>26100</v>
      </c>
      <c r="U145" s="1">
        <v>51800</v>
      </c>
      <c r="V145" s="1">
        <v>11600</v>
      </c>
      <c r="W145" s="1">
        <v>70180</v>
      </c>
      <c r="X145" s="1">
        <v>51500</v>
      </c>
      <c r="Y145" s="1">
        <v>1426.9</v>
      </c>
      <c r="AA145">
        <f t="shared" si="34"/>
        <v>298.74252672</v>
      </c>
      <c r="AB145" s="9">
        <f t="shared" si="28"/>
        <v>0.6707193515704154</v>
      </c>
      <c r="AC145" s="9">
        <f t="shared" si="29"/>
        <v>0.41762452107279696</v>
      </c>
      <c r="AD145" s="9">
        <f t="shared" si="30"/>
        <v>1.2142857142857142</v>
      </c>
      <c r="AE145" s="9">
        <f t="shared" si="31"/>
        <v>0.26724137931034481</v>
      </c>
      <c r="AF145" s="9">
        <f>N145/W145</f>
        <v>4.55001424907381E-3</v>
      </c>
      <c r="AG145" s="9">
        <f>O145/X145</f>
        <v>3.0097087378640778E-3</v>
      </c>
      <c r="AH145" s="9">
        <f>P145/Y145</f>
        <v>1.0126147592683439E-2</v>
      </c>
    </row>
    <row r="146" spans="1:34" x14ac:dyDescent="0.25">
      <c r="A146" s="1" t="s">
        <v>477</v>
      </c>
      <c r="B146" s="1">
        <v>201601179</v>
      </c>
      <c r="C146" s="1" t="s">
        <v>287</v>
      </c>
      <c r="D146" s="1" t="s">
        <v>295</v>
      </c>
      <c r="E146" s="1">
        <v>4954000</v>
      </c>
      <c r="F146" s="1">
        <v>298.74252672</v>
      </c>
      <c r="G146" s="1" t="s">
        <v>21</v>
      </c>
      <c r="H146" s="1" t="s">
        <v>254</v>
      </c>
      <c r="I146" s="2">
        <v>42464.513888888891</v>
      </c>
      <c r="J146" s="1">
        <v>74100</v>
      </c>
      <c r="K146" s="1">
        <v>13700</v>
      </c>
      <c r="L146" s="1">
        <v>42500</v>
      </c>
      <c r="M146" s="1">
        <v>2530</v>
      </c>
      <c r="N146" s="1">
        <v>52.3</v>
      </c>
      <c r="O146" s="1">
        <v>36.200000000000003</v>
      </c>
      <c r="P146" s="1">
        <v>5.3129999999999997</v>
      </c>
      <c r="S146" s="1">
        <v>68100</v>
      </c>
      <c r="T146" s="1">
        <v>12800</v>
      </c>
      <c r="U146" s="1">
        <v>38100</v>
      </c>
      <c r="V146" s="1">
        <v>2706</v>
      </c>
      <c r="W146" s="1">
        <v>1407.8</v>
      </c>
      <c r="X146" s="1">
        <v>1320</v>
      </c>
      <c r="Y146" s="1">
        <v>47.423000000000002</v>
      </c>
      <c r="AA146">
        <f t="shared" si="34"/>
        <v>298.74252672</v>
      </c>
      <c r="AB146" s="9">
        <f t="shared" si="28"/>
        <v>1.0881057268722467</v>
      </c>
      <c r="AC146" s="9">
        <f t="shared" si="29"/>
        <v>1.0703125</v>
      </c>
      <c r="AD146" s="9">
        <f t="shared" si="30"/>
        <v>1.1154855643044619</v>
      </c>
      <c r="AE146" s="9">
        <f t="shared" si="31"/>
        <v>0.93495934959349591</v>
      </c>
      <c r="AF146" s="9">
        <f>N146/W146</f>
        <v>3.7150163375479474E-2</v>
      </c>
      <c r="AG146" s="9">
        <f>O146/X146</f>
        <v>2.7424242424242427E-2</v>
      </c>
      <c r="AH146" s="9">
        <f>P146/Y146</f>
        <v>0.11203424498660987</v>
      </c>
    </row>
    <row r="147" spans="1:34" x14ac:dyDescent="0.25">
      <c r="A147" s="1" t="s">
        <v>495</v>
      </c>
      <c r="B147" s="1">
        <v>201602395</v>
      </c>
      <c r="C147" s="1" t="s">
        <v>287</v>
      </c>
      <c r="D147" s="1" t="s">
        <v>306</v>
      </c>
      <c r="E147" s="1">
        <v>4953880</v>
      </c>
      <c r="F147" s="1">
        <v>332.89280640000004</v>
      </c>
      <c r="G147" s="1" t="s">
        <v>29</v>
      </c>
      <c r="H147" s="1" t="s">
        <v>254</v>
      </c>
      <c r="I147" s="2">
        <v>42534.5</v>
      </c>
      <c r="J147" s="1">
        <v>162000</v>
      </c>
      <c r="K147" s="1">
        <v>89600</v>
      </c>
      <c r="L147" s="1">
        <v>95800</v>
      </c>
      <c r="M147" s="1">
        <v>5280</v>
      </c>
      <c r="N147" s="1" t="s">
        <v>24</v>
      </c>
      <c r="O147" s="1" t="s">
        <v>111</v>
      </c>
      <c r="P147" s="1">
        <v>8.6120000000000001</v>
      </c>
      <c r="S147" s="1">
        <v>176000</v>
      </c>
      <c r="T147" s="1">
        <v>88100</v>
      </c>
      <c r="U147" s="1">
        <v>91800</v>
      </c>
      <c r="V147" s="1">
        <v>6760</v>
      </c>
      <c r="W147" s="1">
        <v>2808.8</v>
      </c>
      <c r="X147" s="1">
        <v>3050</v>
      </c>
      <c r="Y147" s="1">
        <v>258.48</v>
      </c>
      <c r="AA147">
        <f t="shared" si="34"/>
        <v>332.89280640000004</v>
      </c>
      <c r="AB147" s="9">
        <f t="shared" si="28"/>
        <v>0.92045454545454541</v>
      </c>
      <c r="AC147" s="9">
        <f t="shared" si="29"/>
        <v>1.0170261066969353</v>
      </c>
      <c r="AD147" s="9">
        <f t="shared" si="30"/>
        <v>1.0435729847494553</v>
      </c>
      <c r="AE147" s="9">
        <f t="shared" si="31"/>
        <v>0.78106508875739644</v>
      </c>
      <c r="AF147" s="9"/>
      <c r="AG147" s="9"/>
      <c r="AH147" s="9">
        <f t="shared" ref="AH147:AH165" si="35">P147/Y147</f>
        <v>3.3317858248220367E-2</v>
      </c>
    </row>
    <row r="148" spans="1:34" x14ac:dyDescent="0.25">
      <c r="A148" s="1" t="s">
        <v>501</v>
      </c>
      <c r="B148" s="1">
        <v>201602160</v>
      </c>
      <c r="C148" s="1" t="s">
        <v>287</v>
      </c>
      <c r="D148" s="1" t="s">
        <v>304</v>
      </c>
      <c r="E148" s="1">
        <v>4953880</v>
      </c>
      <c r="F148" s="1">
        <v>332.89280640000004</v>
      </c>
      <c r="G148" s="1" t="s">
        <v>29</v>
      </c>
      <c r="H148" s="1" t="s">
        <v>254</v>
      </c>
      <c r="I148" s="2">
        <v>42526.40625</v>
      </c>
      <c r="J148" s="1">
        <v>151000</v>
      </c>
      <c r="K148" s="1">
        <v>92200</v>
      </c>
      <c r="L148" s="1">
        <v>102000</v>
      </c>
      <c r="M148" s="1">
        <v>5400</v>
      </c>
      <c r="N148" s="1" t="s">
        <v>24</v>
      </c>
      <c r="O148" s="1" t="s">
        <v>111</v>
      </c>
      <c r="P148" s="1">
        <v>11.598000000000001</v>
      </c>
      <c r="S148" s="1">
        <v>155000</v>
      </c>
      <c r="T148" s="1">
        <v>85600</v>
      </c>
      <c r="U148" s="1">
        <v>93700</v>
      </c>
      <c r="V148" s="1">
        <v>5560</v>
      </c>
      <c r="W148" s="1">
        <v>1615.7</v>
      </c>
      <c r="X148" s="1">
        <v>1210</v>
      </c>
      <c r="Y148" s="1">
        <v>161.09</v>
      </c>
      <c r="AA148">
        <f t="shared" si="34"/>
        <v>332.89280640000004</v>
      </c>
      <c r="AB148" s="9">
        <f t="shared" si="28"/>
        <v>0.97419354838709682</v>
      </c>
      <c r="AC148" s="9">
        <f t="shared" si="29"/>
        <v>1.0771028037383177</v>
      </c>
      <c r="AD148" s="9">
        <f t="shared" si="30"/>
        <v>1.0885805763073639</v>
      </c>
      <c r="AE148" s="9">
        <f t="shared" si="31"/>
        <v>0.97122302158273377</v>
      </c>
      <c r="AF148" s="9"/>
      <c r="AG148" s="9"/>
      <c r="AH148" s="9">
        <f t="shared" si="35"/>
        <v>7.1997020299211623E-2</v>
      </c>
    </row>
    <row r="149" spans="1:34" x14ac:dyDescent="0.25">
      <c r="A149" s="1" t="s">
        <v>505</v>
      </c>
      <c r="B149" s="1">
        <v>201602470</v>
      </c>
      <c r="C149" s="1" t="s">
        <v>287</v>
      </c>
      <c r="D149" s="1" t="s">
        <v>307</v>
      </c>
      <c r="E149" s="1">
        <v>4953880</v>
      </c>
      <c r="F149" s="1">
        <v>332.89280640000004</v>
      </c>
      <c r="G149" s="1" t="s">
        <v>29</v>
      </c>
      <c r="H149" s="1" t="s">
        <v>254</v>
      </c>
      <c r="I149" s="2">
        <v>42539.614583333336</v>
      </c>
      <c r="J149" s="1">
        <v>164000</v>
      </c>
      <c r="K149" s="1">
        <v>95400</v>
      </c>
      <c r="L149" s="1">
        <v>102000</v>
      </c>
      <c r="M149" s="1">
        <v>5380</v>
      </c>
      <c r="N149" s="1" t="s">
        <v>24</v>
      </c>
      <c r="O149" s="1" t="s">
        <v>111</v>
      </c>
      <c r="P149" s="1">
        <v>13.653</v>
      </c>
      <c r="S149" s="1">
        <v>168000</v>
      </c>
      <c r="T149" s="1">
        <v>97700</v>
      </c>
      <c r="U149" s="1">
        <v>100000</v>
      </c>
      <c r="V149" s="1">
        <v>5640</v>
      </c>
      <c r="W149" s="1">
        <v>883.12</v>
      </c>
      <c r="X149" s="1">
        <v>784</v>
      </c>
      <c r="Y149" s="1">
        <v>91.623000000000005</v>
      </c>
      <c r="AA149">
        <f t="shared" si="34"/>
        <v>332.89280640000004</v>
      </c>
      <c r="AB149" s="9">
        <f t="shared" si="28"/>
        <v>0.97619047619047616</v>
      </c>
      <c r="AC149" s="9">
        <f t="shared" si="29"/>
        <v>0.97645854657113618</v>
      </c>
      <c r="AD149" s="9">
        <f t="shared" si="30"/>
        <v>1.02</v>
      </c>
      <c r="AE149" s="9">
        <f t="shared" si="31"/>
        <v>0.95390070921985815</v>
      </c>
      <c r="AF149" s="9"/>
      <c r="AG149" s="9"/>
      <c r="AH149" s="9">
        <f t="shared" si="35"/>
        <v>0.14901280246226384</v>
      </c>
    </row>
    <row r="150" spans="1:34" x14ac:dyDescent="0.25">
      <c r="A150" s="1" t="s">
        <v>502</v>
      </c>
      <c r="B150" s="1">
        <v>201602561</v>
      </c>
      <c r="C150" s="1" t="s">
        <v>287</v>
      </c>
      <c r="D150" s="1" t="s">
        <v>308</v>
      </c>
      <c r="E150" s="1">
        <v>4953880</v>
      </c>
      <c r="F150" s="1">
        <v>332.89280640000004</v>
      </c>
      <c r="G150" s="1" t="s">
        <v>29</v>
      </c>
      <c r="H150" s="1" t="s">
        <v>254</v>
      </c>
      <c r="I150" s="2">
        <v>42546.59375</v>
      </c>
      <c r="J150" s="1">
        <v>150000</v>
      </c>
      <c r="K150" s="1">
        <v>96700</v>
      </c>
      <c r="L150" s="1">
        <v>114000</v>
      </c>
      <c r="M150" s="1">
        <v>5450</v>
      </c>
      <c r="N150" s="1" t="s">
        <v>24</v>
      </c>
      <c r="O150" s="1" t="s">
        <v>111</v>
      </c>
      <c r="P150" s="1">
        <v>12.973000000000001</v>
      </c>
      <c r="S150" s="1">
        <v>151000</v>
      </c>
      <c r="T150" s="1">
        <v>94200</v>
      </c>
      <c r="U150" s="1">
        <v>110000</v>
      </c>
      <c r="V150" s="1">
        <v>5740</v>
      </c>
      <c r="W150" s="1">
        <v>491.24</v>
      </c>
      <c r="X150" s="1">
        <v>407</v>
      </c>
      <c r="Y150" s="1">
        <v>76.367999999999995</v>
      </c>
      <c r="AA150">
        <f t="shared" si="34"/>
        <v>332.89280640000004</v>
      </c>
      <c r="AB150" s="9">
        <f t="shared" si="28"/>
        <v>0.99337748344370858</v>
      </c>
      <c r="AC150" s="9">
        <f t="shared" si="29"/>
        <v>1.0265392781316349</v>
      </c>
      <c r="AD150" s="9">
        <f t="shared" si="30"/>
        <v>1.0363636363636364</v>
      </c>
      <c r="AE150" s="9">
        <f t="shared" si="31"/>
        <v>0.94947735191637628</v>
      </c>
      <c r="AF150" s="9"/>
      <c r="AG150" s="9"/>
      <c r="AH150" s="9">
        <f t="shared" si="35"/>
        <v>0.16987481667714227</v>
      </c>
    </row>
    <row r="151" spans="1:34" x14ac:dyDescent="0.25">
      <c r="A151" s="1" t="s">
        <v>497</v>
      </c>
      <c r="B151" s="1">
        <v>201602110</v>
      </c>
      <c r="C151" s="1" t="s">
        <v>287</v>
      </c>
      <c r="D151" s="1" t="s">
        <v>303</v>
      </c>
      <c r="E151" s="1">
        <v>4953880</v>
      </c>
      <c r="F151" s="1">
        <v>332.89280640000004</v>
      </c>
      <c r="G151" s="1" t="s">
        <v>29</v>
      </c>
      <c r="H151" s="1" t="s">
        <v>254</v>
      </c>
      <c r="I151" s="2">
        <v>42521.666666666664</v>
      </c>
      <c r="J151" s="1">
        <v>166000</v>
      </c>
      <c r="K151" s="1">
        <v>104000</v>
      </c>
      <c r="L151" s="1">
        <v>115000</v>
      </c>
      <c r="M151" s="1">
        <v>5480</v>
      </c>
      <c r="N151" s="1" t="s">
        <v>24</v>
      </c>
      <c r="O151" s="1" t="s">
        <v>111</v>
      </c>
      <c r="P151" s="1">
        <v>16.056000000000001</v>
      </c>
      <c r="S151" s="1">
        <v>168000</v>
      </c>
      <c r="T151" s="1">
        <v>103000</v>
      </c>
      <c r="U151" s="1">
        <v>113000</v>
      </c>
      <c r="V151" s="1">
        <v>5860</v>
      </c>
      <c r="W151" s="1">
        <v>697.32</v>
      </c>
      <c r="X151" s="1">
        <v>634</v>
      </c>
      <c r="Y151" s="1">
        <v>94.789000000000001</v>
      </c>
      <c r="AA151">
        <f t="shared" si="34"/>
        <v>332.89280640000004</v>
      </c>
      <c r="AB151" s="9">
        <f t="shared" si="28"/>
        <v>0.98809523809523814</v>
      </c>
      <c r="AC151" s="9">
        <f t="shared" si="29"/>
        <v>1.0097087378640777</v>
      </c>
      <c r="AD151" s="9">
        <f t="shared" si="30"/>
        <v>1.0176991150442478</v>
      </c>
      <c r="AE151" s="9">
        <f t="shared" si="31"/>
        <v>0.93515358361774747</v>
      </c>
      <c r="AF151" s="9"/>
      <c r="AG151" s="9"/>
      <c r="AH151" s="9">
        <f t="shared" si="35"/>
        <v>0.16938674318750066</v>
      </c>
    </row>
    <row r="152" spans="1:34" x14ac:dyDescent="0.25">
      <c r="A152" s="1" t="s">
        <v>491</v>
      </c>
      <c r="B152" s="1">
        <v>201601871</v>
      </c>
      <c r="C152" s="1" t="s">
        <v>287</v>
      </c>
      <c r="D152" s="1" t="s">
        <v>302</v>
      </c>
      <c r="E152" s="1">
        <v>4953880</v>
      </c>
      <c r="F152" s="1">
        <v>332.89280640000004</v>
      </c>
      <c r="G152" s="1" t="s">
        <v>29</v>
      </c>
      <c r="H152" s="1" t="s">
        <v>254</v>
      </c>
      <c r="I152" s="2">
        <v>42511.614583333336</v>
      </c>
      <c r="J152" s="1">
        <v>183000</v>
      </c>
      <c r="K152" s="1">
        <v>112000</v>
      </c>
      <c r="L152" s="1">
        <v>124000</v>
      </c>
      <c r="M152" s="1">
        <v>5660</v>
      </c>
      <c r="N152" s="1" t="s">
        <v>24</v>
      </c>
      <c r="O152" s="1" t="s">
        <v>111</v>
      </c>
      <c r="P152" s="1">
        <v>12.903</v>
      </c>
      <c r="S152" s="1">
        <v>196000</v>
      </c>
      <c r="T152" s="1">
        <v>111000</v>
      </c>
      <c r="U152" s="1">
        <v>119000</v>
      </c>
      <c r="V152" s="1">
        <v>6170</v>
      </c>
      <c r="W152" s="1">
        <v>2190.6999999999998</v>
      </c>
      <c r="X152" s="1">
        <v>1850</v>
      </c>
      <c r="Y152" s="1">
        <v>227.95</v>
      </c>
      <c r="AA152">
        <f t="shared" si="34"/>
        <v>332.89280640000004</v>
      </c>
      <c r="AB152" s="9">
        <f t="shared" si="28"/>
        <v>0.93367346938775508</v>
      </c>
      <c r="AC152" s="9">
        <f t="shared" si="29"/>
        <v>1.0090090090090089</v>
      </c>
      <c r="AD152" s="9">
        <f t="shared" si="30"/>
        <v>1.0420168067226891</v>
      </c>
      <c r="AE152" s="9">
        <f t="shared" si="31"/>
        <v>0.91734197730956235</v>
      </c>
      <c r="AF152" s="9"/>
      <c r="AG152" s="9"/>
      <c r="AH152" s="9">
        <f t="shared" si="35"/>
        <v>5.6604518534766404E-2</v>
      </c>
    </row>
    <row r="153" spans="1:34" x14ac:dyDescent="0.25">
      <c r="A153" s="1" t="s">
        <v>496</v>
      </c>
      <c r="B153" s="1">
        <v>201600687</v>
      </c>
      <c r="C153" s="1" t="s">
        <v>287</v>
      </c>
      <c r="D153" s="1" t="s">
        <v>289</v>
      </c>
      <c r="E153" s="1">
        <v>4953880</v>
      </c>
      <c r="F153" s="1">
        <v>332.89280640000004</v>
      </c>
      <c r="G153" s="1" t="s">
        <v>29</v>
      </c>
      <c r="H153" s="1" t="s">
        <v>254</v>
      </c>
      <c r="I153" s="2">
        <v>42423.732638888891</v>
      </c>
      <c r="J153" s="1">
        <v>213700</v>
      </c>
      <c r="K153" s="1">
        <v>114800</v>
      </c>
      <c r="L153" s="1">
        <v>118600</v>
      </c>
      <c r="M153" s="1">
        <v>6782</v>
      </c>
      <c r="N153" s="1" t="s">
        <v>24</v>
      </c>
      <c r="O153" s="1" t="s">
        <v>111</v>
      </c>
      <c r="P153" s="1">
        <v>12.725</v>
      </c>
      <c r="S153" s="1">
        <v>239000</v>
      </c>
      <c r="T153" s="1">
        <v>118000</v>
      </c>
      <c r="U153" s="1">
        <v>117000</v>
      </c>
      <c r="V153" s="1">
        <v>6300</v>
      </c>
      <c r="W153" s="1">
        <v>1124.2</v>
      </c>
      <c r="X153" s="1">
        <v>1680</v>
      </c>
      <c r="Y153" s="1">
        <v>313.45999999999998</v>
      </c>
      <c r="AA153">
        <f t="shared" si="34"/>
        <v>332.89280640000004</v>
      </c>
      <c r="AB153" s="9">
        <f t="shared" si="28"/>
        <v>0.89414225941422598</v>
      </c>
      <c r="AC153" s="9">
        <f t="shared" si="29"/>
        <v>0.97288135593220337</v>
      </c>
      <c r="AD153" s="9">
        <f t="shared" si="30"/>
        <v>1.0136752136752136</v>
      </c>
      <c r="AE153" s="9">
        <f t="shared" si="31"/>
        <v>1.0765079365079364</v>
      </c>
      <c r="AF153" s="9"/>
      <c r="AG153" s="9"/>
      <c r="AH153" s="9">
        <f t="shared" si="35"/>
        <v>4.0595291265233202E-2</v>
      </c>
    </row>
    <row r="154" spans="1:34" x14ac:dyDescent="0.25">
      <c r="A154" s="1" t="s">
        <v>484</v>
      </c>
      <c r="B154" s="1">
        <v>201600830</v>
      </c>
      <c r="C154" s="1" t="s">
        <v>287</v>
      </c>
      <c r="D154" s="1" t="s">
        <v>292</v>
      </c>
      <c r="E154" s="1">
        <v>4953880</v>
      </c>
      <c r="F154" s="1">
        <v>332.89280640000004</v>
      </c>
      <c r="G154" s="1" t="s">
        <v>29</v>
      </c>
      <c r="H154" s="1" t="s">
        <v>254</v>
      </c>
      <c r="I154" s="2">
        <v>42444.388888888891</v>
      </c>
      <c r="J154" s="1">
        <v>229000</v>
      </c>
      <c r="K154" s="1">
        <v>115000</v>
      </c>
      <c r="L154" s="1">
        <v>112000</v>
      </c>
      <c r="M154" s="1">
        <v>4530</v>
      </c>
      <c r="N154" s="1" t="s">
        <v>24</v>
      </c>
      <c r="O154" s="1" t="s">
        <v>111</v>
      </c>
      <c r="P154" s="1">
        <v>8.56</v>
      </c>
      <c r="S154" s="1">
        <v>230000</v>
      </c>
      <c r="T154" s="1">
        <v>108000</v>
      </c>
      <c r="U154" s="1">
        <v>101000</v>
      </c>
      <c r="V154" s="1">
        <v>5400</v>
      </c>
      <c r="W154" s="1">
        <v>4814.2</v>
      </c>
      <c r="X154" s="1">
        <v>5700</v>
      </c>
      <c r="Y154" s="1">
        <v>182.94</v>
      </c>
      <c r="AA154">
        <f t="shared" si="34"/>
        <v>332.89280640000004</v>
      </c>
      <c r="AB154" s="9">
        <f t="shared" si="28"/>
        <v>0.9956521739130435</v>
      </c>
      <c r="AC154" s="9">
        <f t="shared" si="29"/>
        <v>1.0648148148148149</v>
      </c>
      <c r="AD154" s="9">
        <f t="shared" si="30"/>
        <v>1.108910891089109</v>
      </c>
      <c r="AE154" s="9">
        <f t="shared" si="31"/>
        <v>0.83888888888888891</v>
      </c>
      <c r="AF154" s="9"/>
      <c r="AG154" s="9"/>
      <c r="AH154" s="9">
        <f t="shared" si="35"/>
        <v>4.6791297693232758E-2</v>
      </c>
    </row>
    <row r="155" spans="1:34" x14ac:dyDescent="0.25">
      <c r="A155" s="1" t="s">
        <v>503</v>
      </c>
      <c r="B155" s="1">
        <v>201601707</v>
      </c>
      <c r="C155" s="1" t="s">
        <v>287</v>
      </c>
      <c r="D155" s="1" t="s">
        <v>301</v>
      </c>
      <c r="E155" s="1">
        <v>4953880</v>
      </c>
      <c r="F155" s="1">
        <v>332.89280640000004</v>
      </c>
      <c r="G155" s="1" t="s">
        <v>29</v>
      </c>
      <c r="H155" s="1" t="s">
        <v>254</v>
      </c>
      <c r="I155" s="2">
        <v>42505.479166666664</v>
      </c>
      <c r="J155" s="1">
        <v>183000</v>
      </c>
      <c r="K155" s="1">
        <v>121000</v>
      </c>
      <c r="L155" s="1">
        <v>144000</v>
      </c>
      <c r="M155" s="1">
        <v>6000</v>
      </c>
      <c r="N155" s="1" t="s">
        <v>24</v>
      </c>
      <c r="O155" s="1" t="s">
        <v>111</v>
      </c>
      <c r="P155" s="1">
        <v>31.053000000000001</v>
      </c>
      <c r="S155" s="1">
        <v>187000</v>
      </c>
      <c r="T155" s="1">
        <v>124000</v>
      </c>
      <c r="U155" s="1">
        <v>143000</v>
      </c>
      <c r="V155" s="1">
        <v>5780</v>
      </c>
      <c r="W155" s="1">
        <v>78</v>
      </c>
      <c r="X155" s="1">
        <v>163</v>
      </c>
      <c r="Y155" s="1">
        <v>53.151000000000003</v>
      </c>
      <c r="AA155">
        <f t="shared" si="34"/>
        <v>332.89280640000004</v>
      </c>
      <c r="AB155" s="9">
        <f t="shared" si="28"/>
        <v>0.97860962566844922</v>
      </c>
      <c r="AC155" s="9">
        <f t="shared" si="29"/>
        <v>0.97580645161290325</v>
      </c>
      <c r="AD155" s="9">
        <f t="shared" si="30"/>
        <v>1.0069930069930071</v>
      </c>
      <c r="AE155" s="9">
        <f t="shared" si="31"/>
        <v>1.0380622837370241</v>
      </c>
      <c r="AF155" s="9"/>
      <c r="AG155" s="9"/>
      <c r="AH155" s="9">
        <f t="shared" si="35"/>
        <v>0.58424112434385056</v>
      </c>
    </row>
    <row r="156" spans="1:34" x14ac:dyDescent="0.25">
      <c r="A156" s="1" t="s">
        <v>485</v>
      </c>
      <c r="B156" s="1">
        <v>201600926</v>
      </c>
      <c r="C156" s="1" t="s">
        <v>287</v>
      </c>
      <c r="D156" s="1" t="s">
        <v>293</v>
      </c>
      <c r="E156" s="1">
        <v>4953880</v>
      </c>
      <c r="F156" s="1">
        <v>332.89280640000004</v>
      </c>
      <c r="G156" s="1" t="s">
        <v>29</v>
      </c>
      <c r="H156" s="1" t="s">
        <v>254</v>
      </c>
      <c r="I156" s="2">
        <v>42451.4375</v>
      </c>
      <c r="J156" s="1">
        <v>231000</v>
      </c>
      <c r="K156" s="1">
        <v>118000</v>
      </c>
      <c r="L156" s="1">
        <v>118000</v>
      </c>
      <c r="M156" s="1">
        <v>4640</v>
      </c>
      <c r="N156" s="1" t="s">
        <v>24</v>
      </c>
      <c r="O156" s="1" t="s">
        <v>111</v>
      </c>
      <c r="P156" s="1">
        <v>9.7439999999999998</v>
      </c>
      <c r="S156" s="1">
        <v>250000</v>
      </c>
      <c r="T156" s="1">
        <v>119000</v>
      </c>
      <c r="U156" s="1">
        <v>117000</v>
      </c>
      <c r="V156" s="1">
        <v>4830</v>
      </c>
      <c r="W156" s="1">
        <v>715.02</v>
      </c>
      <c r="X156" s="1">
        <v>1300</v>
      </c>
      <c r="Y156" s="1">
        <v>165.06</v>
      </c>
      <c r="AA156">
        <f t="shared" si="34"/>
        <v>332.89280640000004</v>
      </c>
      <c r="AB156" s="9">
        <f t="shared" si="28"/>
        <v>0.92400000000000004</v>
      </c>
      <c r="AC156" s="9">
        <f t="shared" si="29"/>
        <v>0.99159663865546221</v>
      </c>
      <c r="AD156" s="9">
        <f t="shared" si="30"/>
        <v>1.0085470085470085</v>
      </c>
      <c r="AE156" s="9">
        <f t="shared" si="31"/>
        <v>0.96066252587991718</v>
      </c>
      <c r="AF156" s="9"/>
      <c r="AG156" s="9"/>
      <c r="AH156" s="9">
        <f t="shared" si="35"/>
        <v>5.9033078880407125E-2</v>
      </c>
    </row>
    <row r="157" spans="1:34" x14ac:dyDescent="0.25">
      <c r="A157" s="1" t="s">
        <v>487</v>
      </c>
      <c r="B157" s="1">
        <v>201601574</v>
      </c>
      <c r="C157" s="1" t="s">
        <v>287</v>
      </c>
      <c r="D157" s="1" t="s">
        <v>299</v>
      </c>
      <c r="E157" s="1">
        <v>4953880</v>
      </c>
      <c r="F157" s="1">
        <v>332.89280640000004</v>
      </c>
      <c r="G157" s="1" t="s">
        <v>29</v>
      </c>
      <c r="H157" s="1" t="s">
        <v>254</v>
      </c>
      <c r="I157" s="2">
        <v>42492.5625</v>
      </c>
      <c r="J157" s="1">
        <v>206000</v>
      </c>
      <c r="K157" s="1">
        <v>139000</v>
      </c>
      <c r="L157" s="1">
        <v>158000</v>
      </c>
      <c r="M157" s="1">
        <v>5470</v>
      </c>
      <c r="N157" s="1" t="s">
        <v>24</v>
      </c>
      <c r="O157" s="1" t="s">
        <v>111</v>
      </c>
      <c r="P157" s="1">
        <v>14.098000000000001</v>
      </c>
      <c r="S157" s="1">
        <v>205000</v>
      </c>
      <c r="T157" s="1">
        <v>137000</v>
      </c>
      <c r="U157" s="1">
        <v>156000</v>
      </c>
      <c r="V157" s="1">
        <v>5670</v>
      </c>
      <c r="W157" s="1">
        <v>321.76</v>
      </c>
      <c r="X157" s="1">
        <v>349</v>
      </c>
      <c r="Y157" s="1">
        <v>59.98</v>
      </c>
      <c r="AA157">
        <f t="shared" si="34"/>
        <v>332.89280640000004</v>
      </c>
      <c r="AB157" s="9">
        <f t="shared" si="28"/>
        <v>1.0048780487804878</v>
      </c>
      <c r="AC157" s="9">
        <f t="shared" si="29"/>
        <v>1.0145985401459854</v>
      </c>
      <c r="AD157" s="9">
        <f t="shared" si="30"/>
        <v>1.0128205128205128</v>
      </c>
      <c r="AE157" s="9">
        <f t="shared" si="31"/>
        <v>0.96472663139329806</v>
      </c>
      <c r="AF157" s="9"/>
      <c r="AG157" s="9"/>
      <c r="AH157" s="9">
        <f t="shared" si="35"/>
        <v>0.23504501500500169</v>
      </c>
    </row>
    <row r="158" spans="1:34" x14ac:dyDescent="0.25">
      <c r="A158" s="1" t="s">
        <v>498</v>
      </c>
      <c r="B158" s="1">
        <v>201601641</v>
      </c>
      <c r="C158" s="1" t="s">
        <v>287</v>
      </c>
      <c r="D158" s="1" t="s">
        <v>300</v>
      </c>
      <c r="E158" s="1">
        <v>4953880</v>
      </c>
      <c r="F158" s="1">
        <v>332.89280640000004</v>
      </c>
      <c r="G158" s="1" t="s">
        <v>29</v>
      </c>
      <c r="H158" s="1" t="s">
        <v>254</v>
      </c>
      <c r="I158" s="2">
        <v>42499.583333333336</v>
      </c>
      <c r="J158" s="1">
        <v>203000</v>
      </c>
      <c r="K158" s="1">
        <v>136000</v>
      </c>
      <c r="L158" s="1">
        <v>166000</v>
      </c>
      <c r="M158" s="1">
        <v>5650</v>
      </c>
      <c r="N158" s="1" t="s">
        <v>24</v>
      </c>
      <c r="O158" s="1" t="s">
        <v>111</v>
      </c>
      <c r="P158" s="1">
        <v>29.318000000000001</v>
      </c>
      <c r="S158" s="1">
        <v>192000</v>
      </c>
      <c r="T158" s="1">
        <v>129000</v>
      </c>
      <c r="U158" s="1">
        <v>156000</v>
      </c>
      <c r="V158" s="1">
        <v>5350</v>
      </c>
      <c r="W158" s="1">
        <v>45.930999999999997</v>
      </c>
      <c r="X158" s="1">
        <v>84.4</v>
      </c>
      <c r="Y158" s="1">
        <v>47.232999999999997</v>
      </c>
      <c r="AA158">
        <f t="shared" si="34"/>
        <v>332.89280640000004</v>
      </c>
      <c r="AB158" s="9">
        <f t="shared" ref="AB158:AB185" si="36">J158/S158</f>
        <v>1.0572916666666667</v>
      </c>
      <c r="AC158" s="9">
        <f t="shared" ref="AC158:AC185" si="37">K158/T158</f>
        <v>1.054263565891473</v>
      </c>
      <c r="AD158" s="9">
        <f t="shared" ref="AD158:AD185" si="38">L158/U158</f>
        <v>1.0641025641025641</v>
      </c>
      <c r="AE158" s="9">
        <f t="shared" ref="AE158:AE185" si="39">M158/V158</f>
        <v>1.0560747663551402</v>
      </c>
      <c r="AF158" s="9"/>
      <c r="AG158" s="9"/>
      <c r="AH158" s="9">
        <f t="shared" si="35"/>
        <v>0.62071009675438793</v>
      </c>
    </row>
    <row r="159" spans="1:34" x14ac:dyDescent="0.25">
      <c r="A159" s="1" t="s">
        <v>479</v>
      </c>
      <c r="B159" s="1">
        <v>201600731</v>
      </c>
      <c r="C159" s="1" t="s">
        <v>287</v>
      </c>
      <c r="D159" s="1" t="s">
        <v>290</v>
      </c>
      <c r="E159" s="1">
        <v>4953880</v>
      </c>
      <c r="F159" s="1">
        <v>332.89280640000004</v>
      </c>
      <c r="G159" s="1" t="s">
        <v>29</v>
      </c>
      <c r="H159" s="1" t="s">
        <v>254</v>
      </c>
      <c r="I159" s="2">
        <v>42429.708333333336</v>
      </c>
      <c r="J159" s="1">
        <v>244000</v>
      </c>
      <c r="K159" s="1">
        <v>142000</v>
      </c>
      <c r="L159" s="1">
        <v>146000</v>
      </c>
      <c r="M159" s="1">
        <v>5340</v>
      </c>
      <c r="N159" s="1">
        <v>69.567999999999998</v>
      </c>
      <c r="O159" s="1">
        <v>24.7</v>
      </c>
      <c r="P159" s="1">
        <v>20.062000000000001</v>
      </c>
      <c r="S159" s="1">
        <v>238000</v>
      </c>
      <c r="T159" s="1">
        <v>134000</v>
      </c>
      <c r="U159" s="1">
        <v>137000</v>
      </c>
      <c r="V159" s="1">
        <v>6030</v>
      </c>
      <c r="W159" s="1">
        <v>2249.4</v>
      </c>
      <c r="X159" s="1">
        <v>2050</v>
      </c>
      <c r="Y159" s="1">
        <v>105.42</v>
      </c>
      <c r="AA159">
        <f t="shared" si="34"/>
        <v>332.89280640000004</v>
      </c>
      <c r="AB159" s="9">
        <f t="shared" si="36"/>
        <v>1.0252100840336134</v>
      </c>
      <c r="AC159" s="9">
        <f t="shared" si="37"/>
        <v>1.0597014925373134</v>
      </c>
      <c r="AD159" s="9">
        <f t="shared" si="38"/>
        <v>1.0656934306569343</v>
      </c>
      <c r="AE159" s="9">
        <f t="shared" si="39"/>
        <v>0.88557213930348255</v>
      </c>
      <c r="AF159" s="9">
        <f>N159/W159</f>
        <v>3.0927358406686225E-2</v>
      </c>
      <c r="AG159" s="9">
        <f>O159/X159</f>
        <v>1.2048780487804878E-2</v>
      </c>
      <c r="AH159" s="9">
        <f t="shared" si="35"/>
        <v>0.1903054448871182</v>
      </c>
    </row>
    <row r="160" spans="1:34" x14ac:dyDescent="0.25">
      <c r="A160" s="1" t="s">
        <v>493</v>
      </c>
      <c r="B160" s="1">
        <v>201601177</v>
      </c>
      <c r="C160" s="1" t="s">
        <v>287</v>
      </c>
      <c r="D160" s="1" t="s">
        <v>295</v>
      </c>
      <c r="E160" s="1">
        <v>4953880</v>
      </c>
      <c r="F160" s="1">
        <v>332.89280640000004</v>
      </c>
      <c r="G160" s="1" t="s">
        <v>29</v>
      </c>
      <c r="H160" s="1" t="s">
        <v>254</v>
      </c>
      <c r="I160" s="2">
        <v>42464.5625</v>
      </c>
      <c r="J160" s="1">
        <v>239000</v>
      </c>
      <c r="K160" s="1">
        <v>146000</v>
      </c>
      <c r="L160" s="1">
        <v>163000</v>
      </c>
      <c r="M160" s="1">
        <v>4840</v>
      </c>
      <c r="N160" s="1" t="s">
        <v>24</v>
      </c>
      <c r="O160" s="1" t="s">
        <v>111</v>
      </c>
      <c r="P160" s="1">
        <v>25.718</v>
      </c>
      <c r="S160" s="1">
        <v>245000</v>
      </c>
      <c r="T160" s="1">
        <v>150000</v>
      </c>
      <c r="U160" s="1">
        <v>166000</v>
      </c>
      <c r="V160" s="1">
        <v>5058</v>
      </c>
      <c r="W160" s="1">
        <v>65.203000000000003</v>
      </c>
      <c r="X160" s="1">
        <v>117</v>
      </c>
      <c r="Y160" s="1">
        <v>54.372999999999998</v>
      </c>
      <c r="AA160">
        <f t="shared" si="34"/>
        <v>332.89280640000004</v>
      </c>
      <c r="AB160" s="9">
        <f t="shared" si="36"/>
        <v>0.97551020408163269</v>
      </c>
      <c r="AC160" s="9">
        <f t="shared" si="37"/>
        <v>0.97333333333333338</v>
      </c>
      <c r="AD160" s="9">
        <f t="shared" si="38"/>
        <v>0.98192771084337349</v>
      </c>
      <c r="AE160" s="9">
        <f t="shared" si="39"/>
        <v>0.95689996045867931</v>
      </c>
      <c r="AF160" s="9"/>
      <c r="AG160" s="9"/>
      <c r="AH160" s="9">
        <f t="shared" si="35"/>
        <v>0.47299211005462272</v>
      </c>
    </row>
    <row r="161" spans="1:34" x14ac:dyDescent="0.25">
      <c r="A161" s="1" t="s">
        <v>486</v>
      </c>
      <c r="B161" s="1">
        <v>201600801</v>
      </c>
      <c r="C161" s="1" t="s">
        <v>287</v>
      </c>
      <c r="D161" s="1" t="s">
        <v>291</v>
      </c>
      <c r="E161" s="1">
        <v>4953880</v>
      </c>
      <c r="F161" s="1">
        <v>332.89280640000004</v>
      </c>
      <c r="G161" s="1" t="s">
        <v>29</v>
      </c>
      <c r="H161" s="1" t="s">
        <v>254</v>
      </c>
      <c r="I161" s="2">
        <v>42438.378472222219</v>
      </c>
      <c r="J161" s="1">
        <v>254000</v>
      </c>
      <c r="K161" s="1">
        <v>156000</v>
      </c>
      <c r="L161" s="1">
        <v>167000</v>
      </c>
      <c r="M161" s="1">
        <v>5040</v>
      </c>
      <c r="N161" s="1" t="s">
        <v>24</v>
      </c>
      <c r="O161" s="1" t="s">
        <v>111</v>
      </c>
      <c r="P161" s="1">
        <v>18.556000000000001</v>
      </c>
      <c r="S161" s="1">
        <v>217000</v>
      </c>
      <c r="T161" s="1">
        <v>133000</v>
      </c>
      <c r="U161" s="1">
        <v>142000</v>
      </c>
      <c r="V161" s="1">
        <v>4360</v>
      </c>
      <c r="W161" s="1">
        <v>385.14</v>
      </c>
      <c r="X161" s="1">
        <v>359</v>
      </c>
      <c r="Y161" s="1">
        <v>33.564</v>
      </c>
      <c r="AA161">
        <f t="shared" si="34"/>
        <v>332.89280640000004</v>
      </c>
      <c r="AB161" s="9">
        <f t="shared" si="36"/>
        <v>1.1705069124423964</v>
      </c>
      <c r="AC161" s="9">
        <f t="shared" si="37"/>
        <v>1.1729323308270676</v>
      </c>
      <c r="AD161" s="9">
        <f t="shared" si="38"/>
        <v>1.176056338028169</v>
      </c>
      <c r="AE161" s="9">
        <f t="shared" si="39"/>
        <v>1.1559633027522935</v>
      </c>
      <c r="AF161" s="9"/>
      <c r="AG161" s="9"/>
      <c r="AH161" s="9">
        <f t="shared" si="35"/>
        <v>0.55285424859969012</v>
      </c>
    </row>
    <row r="162" spans="1:34" x14ac:dyDescent="0.25">
      <c r="A162" s="1" t="s">
        <v>489</v>
      </c>
      <c r="B162" s="1">
        <v>201601042</v>
      </c>
      <c r="C162" s="1" t="s">
        <v>287</v>
      </c>
      <c r="D162" s="1" t="s">
        <v>294</v>
      </c>
      <c r="E162" s="1">
        <v>4953880</v>
      </c>
      <c r="F162" s="1">
        <v>332.89280640000004</v>
      </c>
      <c r="G162" s="1" t="s">
        <v>29</v>
      </c>
      <c r="H162" s="1" t="s">
        <v>254</v>
      </c>
      <c r="I162" s="2">
        <v>42457.736111111109</v>
      </c>
      <c r="J162" s="1">
        <v>265000</v>
      </c>
      <c r="K162" s="1">
        <v>159000</v>
      </c>
      <c r="L162" s="1">
        <v>170000</v>
      </c>
      <c r="M162" s="1">
        <v>5110</v>
      </c>
      <c r="N162" s="1" t="s">
        <v>24</v>
      </c>
      <c r="O162" s="1" t="s">
        <v>111</v>
      </c>
      <c r="P162" s="1">
        <v>27.47</v>
      </c>
      <c r="S162" s="1">
        <v>263000</v>
      </c>
      <c r="T162" s="1">
        <v>158000</v>
      </c>
      <c r="U162" s="1">
        <v>168000</v>
      </c>
      <c r="V162" s="1">
        <v>5210</v>
      </c>
      <c r="W162" s="1">
        <v>102.57</v>
      </c>
      <c r="X162" s="1">
        <v>179</v>
      </c>
      <c r="Y162" s="1">
        <v>54.991</v>
      </c>
      <c r="AA162">
        <f t="shared" si="34"/>
        <v>332.89280640000004</v>
      </c>
      <c r="AB162" s="9">
        <f t="shared" si="36"/>
        <v>1.0076045627376427</v>
      </c>
      <c r="AC162" s="9">
        <f t="shared" si="37"/>
        <v>1.0063291139240507</v>
      </c>
      <c r="AD162" s="9">
        <f t="shared" si="38"/>
        <v>1.0119047619047619</v>
      </c>
      <c r="AE162" s="9">
        <f t="shared" si="39"/>
        <v>0.98080614203454897</v>
      </c>
      <c r="AF162" s="9"/>
      <c r="AG162" s="9"/>
      <c r="AH162" s="9">
        <f t="shared" si="35"/>
        <v>0.49953628775617825</v>
      </c>
    </row>
    <row r="163" spans="1:34" x14ac:dyDescent="0.25">
      <c r="A163" s="1" t="s">
        <v>494</v>
      </c>
      <c r="B163" s="1">
        <v>201601343</v>
      </c>
      <c r="C163" s="1" t="s">
        <v>287</v>
      </c>
      <c r="D163" s="1" t="s">
        <v>296</v>
      </c>
      <c r="E163" s="1">
        <v>4953880</v>
      </c>
      <c r="F163" s="1">
        <v>332.89280640000004</v>
      </c>
      <c r="G163" s="1" t="s">
        <v>29</v>
      </c>
      <c r="H163" s="1" t="s">
        <v>254</v>
      </c>
      <c r="I163" s="2">
        <v>42472.5625</v>
      </c>
      <c r="J163" s="1">
        <v>213000</v>
      </c>
      <c r="K163" s="1">
        <v>141000</v>
      </c>
      <c r="L163" s="1">
        <v>171000</v>
      </c>
      <c r="M163" s="1">
        <v>4240</v>
      </c>
      <c r="N163" s="1" t="s">
        <v>24</v>
      </c>
      <c r="O163" s="1" t="s">
        <v>111</v>
      </c>
      <c r="P163" s="1">
        <v>46.704999999999998</v>
      </c>
      <c r="S163" s="1">
        <v>250000</v>
      </c>
      <c r="T163" s="1">
        <v>169000</v>
      </c>
      <c r="U163" s="1">
        <v>196000</v>
      </c>
      <c r="V163" s="1">
        <v>5400</v>
      </c>
      <c r="W163" s="1">
        <v>29.050999999999998</v>
      </c>
      <c r="X163" s="1">
        <v>53.699999999999996</v>
      </c>
      <c r="Y163" s="1">
        <v>51.875</v>
      </c>
      <c r="AA163">
        <f t="shared" si="34"/>
        <v>332.89280640000004</v>
      </c>
      <c r="AB163" s="9">
        <f t="shared" si="36"/>
        <v>0.85199999999999998</v>
      </c>
      <c r="AC163" s="9">
        <f t="shared" si="37"/>
        <v>0.83431952662721898</v>
      </c>
      <c r="AD163" s="9">
        <f t="shared" si="38"/>
        <v>0.87244897959183676</v>
      </c>
      <c r="AE163" s="9">
        <f t="shared" si="39"/>
        <v>0.78518518518518521</v>
      </c>
      <c r="AF163" s="9"/>
      <c r="AG163" s="9"/>
      <c r="AH163" s="9">
        <f t="shared" si="35"/>
        <v>0.90033734939759036</v>
      </c>
    </row>
    <row r="164" spans="1:34" x14ac:dyDescent="0.25">
      <c r="A164" s="1" t="s">
        <v>500</v>
      </c>
      <c r="B164" s="1">
        <v>201601511</v>
      </c>
      <c r="C164" s="1" t="s">
        <v>287</v>
      </c>
      <c r="D164" s="1" t="s">
        <v>298</v>
      </c>
      <c r="E164" s="1">
        <v>4953880</v>
      </c>
      <c r="F164" s="1">
        <v>332.89280640000004</v>
      </c>
      <c r="G164" s="1" t="s">
        <v>29</v>
      </c>
      <c r="H164" s="1" t="s">
        <v>254</v>
      </c>
      <c r="I164" s="2">
        <v>42486.458333333336</v>
      </c>
      <c r="J164" s="1">
        <v>248000</v>
      </c>
      <c r="K164" s="1">
        <v>176000</v>
      </c>
      <c r="L164" s="1">
        <v>225000</v>
      </c>
      <c r="M164" s="1">
        <v>5750</v>
      </c>
      <c r="N164" s="1" t="s">
        <v>24</v>
      </c>
      <c r="O164" s="1" t="s">
        <v>111</v>
      </c>
      <c r="P164" s="1">
        <v>69.108999999999995</v>
      </c>
      <c r="S164" s="1">
        <v>244000</v>
      </c>
      <c r="T164" s="1">
        <v>180000</v>
      </c>
      <c r="U164" s="1">
        <v>228000</v>
      </c>
      <c r="V164" s="1">
        <v>5630</v>
      </c>
      <c r="W164" s="1">
        <v>15.659000000000001</v>
      </c>
      <c r="X164" s="1">
        <v>38.299999999999997</v>
      </c>
      <c r="Y164" s="1">
        <v>69.924999999999997</v>
      </c>
      <c r="AA164">
        <f t="shared" si="34"/>
        <v>332.89280640000004</v>
      </c>
      <c r="AB164" s="9">
        <f t="shared" si="36"/>
        <v>1.0163934426229508</v>
      </c>
      <c r="AC164" s="9">
        <f t="shared" si="37"/>
        <v>0.97777777777777775</v>
      </c>
      <c r="AD164" s="9">
        <f t="shared" si="38"/>
        <v>0.98684210526315785</v>
      </c>
      <c r="AE164" s="9">
        <f t="shared" si="39"/>
        <v>1.0213143872113677</v>
      </c>
      <c r="AF164" s="9"/>
      <c r="AG164" s="9"/>
      <c r="AH164" s="9">
        <f t="shared" si="35"/>
        <v>0.98833035395066138</v>
      </c>
    </row>
    <row r="165" spans="1:34" x14ac:dyDescent="0.25">
      <c r="A165" s="1" t="s">
        <v>475</v>
      </c>
      <c r="B165" s="1">
        <v>201601433</v>
      </c>
      <c r="C165" s="1" t="s">
        <v>287</v>
      </c>
      <c r="D165" s="1" t="s">
        <v>297</v>
      </c>
      <c r="E165" s="1">
        <v>4953880</v>
      </c>
      <c r="F165" s="1">
        <v>332.89280640000004</v>
      </c>
      <c r="G165" s="1" t="s">
        <v>29</v>
      </c>
      <c r="H165" s="1" t="s">
        <v>254</v>
      </c>
      <c r="I165" s="2">
        <v>42479.486111111109</v>
      </c>
      <c r="J165" s="1">
        <v>272000</v>
      </c>
      <c r="K165" s="1">
        <v>181000</v>
      </c>
      <c r="L165" s="1">
        <v>217000</v>
      </c>
      <c r="M165" s="1">
        <v>5090</v>
      </c>
      <c r="N165" s="1" t="s">
        <v>24</v>
      </c>
      <c r="O165" s="1" t="s">
        <v>111</v>
      </c>
      <c r="P165" s="1">
        <v>43.292000000000002</v>
      </c>
      <c r="S165" s="1">
        <v>277000</v>
      </c>
      <c r="T165" s="1">
        <v>188000</v>
      </c>
      <c r="U165" s="1">
        <v>222000</v>
      </c>
      <c r="V165" s="1">
        <v>5320</v>
      </c>
      <c r="W165" s="1">
        <v>115.85</v>
      </c>
      <c r="X165" s="1">
        <v>144</v>
      </c>
      <c r="Y165" s="1">
        <v>77.367999999999995</v>
      </c>
      <c r="AA165">
        <f t="shared" si="34"/>
        <v>332.89280640000004</v>
      </c>
      <c r="AB165" s="9">
        <f t="shared" si="36"/>
        <v>0.98194945848375448</v>
      </c>
      <c r="AC165" s="9">
        <f t="shared" si="37"/>
        <v>0.96276595744680848</v>
      </c>
      <c r="AD165" s="9">
        <f t="shared" si="38"/>
        <v>0.97747747747747749</v>
      </c>
      <c r="AE165" s="9">
        <f t="shared" si="39"/>
        <v>0.95676691729323304</v>
      </c>
      <c r="AF165" s="9"/>
      <c r="AG165" s="9"/>
      <c r="AH165" s="9">
        <f t="shared" si="35"/>
        <v>0.55955950780684527</v>
      </c>
    </row>
    <row r="166" spans="1:34" x14ac:dyDescent="0.25">
      <c r="A166" s="1" t="s">
        <v>422</v>
      </c>
      <c r="B166" s="1">
        <v>201602562</v>
      </c>
      <c r="C166" s="1" t="s">
        <v>287</v>
      </c>
      <c r="D166" s="1" t="s">
        <v>308</v>
      </c>
      <c r="E166" s="1">
        <v>4953990</v>
      </c>
      <c r="F166" s="1">
        <v>345.71927808000004</v>
      </c>
      <c r="G166" s="1" t="s">
        <v>21</v>
      </c>
      <c r="H166" s="1" t="s">
        <v>254</v>
      </c>
      <c r="I166" s="2">
        <v>42546.583333333336</v>
      </c>
      <c r="J166" s="1">
        <v>33300</v>
      </c>
      <c r="K166" s="1">
        <v>5420</v>
      </c>
      <c r="L166" s="1">
        <v>13200</v>
      </c>
      <c r="M166" s="1">
        <v>1610</v>
      </c>
      <c r="N166" s="1">
        <v>15.143000000000001</v>
      </c>
      <c r="O166" s="1" t="s">
        <v>111</v>
      </c>
      <c r="P166" s="1" t="s">
        <v>14</v>
      </c>
      <c r="S166" s="1">
        <v>33600</v>
      </c>
      <c r="T166" s="1">
        <v>5390</v>
      </c>
      <c r="U166" s="1">
        <v>12700</v>
      </c>
      <c r="V166" s="1">
        <v>1760</v>
      </c>
      <c r="W166" s="1">
        <v>466.73</v>
      </c>
      <c r="X166" s="1">
        <v>560</v>
      </c>
      <c r="Y166" s="1">
        <v>110.15</v>
      </c>
      <c r="AA166">
        <f t="shared" si="34"/>
        <v>345.71927808000004</v>
      </c>
      <c r="AB166" s="9">
        <f t="shared" si="36"/>
        <v>0.9910714285714286</v>
      </c>
      <c r="AC166" s="9">
        <f t="shared" si="37"/>
        <v>1.0055658627087198</v>
      </c>
      <c r="AD166" s="9">
        <f t="shared" si="38"/>
        <v>1.0393700787401574</v>
      </c>
      <c r="AE166" s="9">
        <f t="shared" si="39"/>
        <v>0.91477272727272729</v>
      </c>
      <c r="AF166" s="9">
        <f t="shared" ref="AF166:AF178" si="40">N166/W166</f>
        <v>3.2444882480234825E-2</v>
      </c>
      <c r="AG166" s="9"/>
      <c r="AH166" s="9"/>
    </row>
    <row r="167" spans="1:34" x14ac:dyDescent="0.25">
      <c r="A167" s="1" t="s">
        <v>415</v>
      </c>
      <c r="B167" s="1">
        <v>201602161</v>
      </c>
      <c r="C167" s="1" t="s">
        <v>287</v>
      </c>
      <c r="D167" s="1" t="s">
        <v>304</v>
      </c>
      <c r="E167" s="1">
        <v>4953990</v>
      </c>
      <c r="F167" s="1">
        <v>345.71927808000004</v>
      </c>
      <c r="G167" s="1" t="s">
        <v>21</v>
      </c>
      <c r="H167" s="1" t="s">
        <v>254</v>
      </c>
      <c r="I167" s="2">
        <v>42526.395833333336</v>
      </c>
      <c r="J167" s="1">
        <v>31500</v>
      </c>
      <c r="K167" s="1">
        <v>5330</v>
      </c>
      <c r="L167" s="1">
        <v>12300</v>
      </c>
      <c r="M167" s="1">
        <v>1650</v>
      </c>
      <c r="N167" s="1">
        <v>76.965999999999994</v>
      </c>
      <c r="O167" s="1">
        <v>77.599999999999994</v>
      </c>
      <c r="P167" s="1">
        <v>6.8040000000000003</v>
      </c>
      <c r="S167" s="1">
        <v>39000</v>
      </c>
      <c r="T167" s="1">
        <v>6800</v>
      </c>
      <c r="U167" s="1">
        <v>11800</v>
      </c>
      <c r="V167" s="1">
        <v>2800</v>
      </c>
      <c r="W167" s="1">
        <v>5163</v>
      </c>
      <c r="X167" s="1">
        <v>6640</v>
      </c>
      <c r="Y167" s="1">
        <v>433.81</v>
      </c>
      <c r="AA167">
        <f t="shared" si="34"/>
        <v>345.71927808000004</v>
      </c>
      <c r="AB167" s="9">
        <f t="shared" si="36"/>
        <v>0.80769230769230771</v>
      </c>
      <c r="AC167" s="9">
        <f t="shared" si="37"/>
        <v>0.7838235294117647</v>
      </c>
      <c r="AD167" s="9">
        <f t="shared" si="38"/>
        <v>1.0423728813559323</v>
      </c>
      <c r="AE167" s="9">
        <f t="shared" si="39"/>
        <v>0.5892857142857143</v>
      </c>
      <c r="AF167" s="9">
        <f t="shared" si="40"/>
        <v>1.4907224481890373E-2</v>
      </c>
      <c r="AG167" s="9">
        <f t="shared" ref="AG167:AH169" si="41">O167/X167</f>
        <v>1.1686746987951807E-2</v>
      </c>
      <c r="AH167" s="9">
        <f t="shared" si="41"/>
        <v>1.5684285747216524E-2</v>
      </c>
    </row>
    <row r="168" spans="1:34" x14ac:dyDescent="0.25">
      <c r="A168" s="1" t="s">
        <v>420</v>
      </c>
      <c r="B168" s="1">
        <v>201602471</v>
      </c>
      <c r="C168" s="1" t="s">
        <v>287</v>
      </c>
      <c r="D168" s="1" t="s">
        <v>307</v>
      </c>
      <c r="E168" s="1">
        <v>4953990</v>
      </c>
      <c r="F168" s="1">
        <v>345.71927808000004</v>
      </c>
      <c r="G168" s="1" t="s">
        <v>21</v>
      </c>
      <c r="H168" s="1" t="s">
        <v>254</v>
      </c>
      <c r="I168" s="2">
        <v>42539.59375</v>
      </c>
      <c r="J168" s="1">
        <v>33100</v>
      </c>
      <c r="K168" s="1">
        <v>5370</v>
      </c>
      <c r="L168" s="1">
        <v>12800</v>
      </c>
      <c r="M168" s="1">
        <v>1600</v>
      </c>
      <c r="N168" s="1">
        <v>47.024999999999999</v>
      </c>
      <c r="O168" s="1">
        <v>57.8</v>
      </c>
      <c r="P168" s="1">
        <v>5.73</v>
      </c>
      <c r="S168" s="1">
        <v>37500</v>
      </c>
      <c r="T168" s="1">
        <v>6370</v>
      </c>
      <c r="U168" s="1">
        <v>12500</v>
      </c>
      <c r="V168" s="1">
        <v>2220</v>
      </c>
      <c r="W168" s="1">
        <v>2755.5</v>
      </c>
      <c r="X168" s="1">
        <v>3390</v>
      </c>
      <c r="Y168" s="1">
        <v>186.68</v>
      </c>
      <c r="AA168">
        <f t="shared" si="34"/>
        <v>345.71927808000004</v>
      </c>
      <c r="AB168" s="9">
        <f t="shared" si="36"/>
        <v>0.88266666666666671</v>
      </c>
      <c r="AC168" s="9">
        <f t="shared" si="37"/>
        <v>0.84301412872841441</v>
      </c>
      <c r="AD168" s="9">
        <f t="shared" si="38"/>
        <v>1.024</v>
      </c>
      <c r="AE168" s="9">
        <f t="shared" si="39"/>
        <v>0.72072072072072069</v>
      </c>
      <c r="AF168" s="9">
        <f t="shared" si="40"/>
        <v>1.7065868263473054E-2</v>
      </c>
      <c r="AG168" s="9">
        <f t="shared" si="41"/>
        <v>1.7050147492625369E-2</v>
      </c>
      <c r="AH168" s="9">
        <f t="shared" si="41"/>
        <v>3.0694236125991002E-2</v>
      </c>
    </row>
    <row r="169" spans="1:34" x14ac:dyDescent="0.25">
      <c r="A169" s="1" t="s">
        <v>404</v>
      </c>
      <c r="B169" s="1">
        <v>201602396</v>
      </c>
      <c r="C169" s="1" t="s">
        <v>287</v>
      </c>
      <c r="D169" s="1" t="s">
        <v>306</v>
      </c>
      <c r="E169" s="1">
        <v>4953990</v>
      </c>
      <c r="F169" s="1">
        <v>345.71927808000004</v>
      </c>
      <c r="G169" s="1" t="s">
        <v>21</v>
      </c>
      <c r="H169" s="1" t="s">
        <v>254</v>
      </c>
      <c r="I169" s="2">
        <v>42534.479166666664</v>
      </c>
      <c r="J169" s="1">
        <v>33200</v>
      </c>
      <c r="K169" s="1">
        <v>5380</v>
      </c>
      <c r="L169" s="1">
        <v>12400</v>
      </c>
      <c r="M169" s="1">
        <v>1620</v>
      </c>
      <c r="N169" s="1">
        <v>54.237000000000002</v>
      </c>
      <c r="O169" s="1">
        <v>67.099999999999994</v>
      </c>
      <c r="P169" s="1">
        <v>7.6210000000000004</v>
      </c>
      <c r="S169" s="1">
        <v>36900</v>
      </c>
      <c r="T169" s="1">
        <v>6680</v>
      </c>
      <c r="U169" s="1">
        <v>12200</v>
      </c>
      <c r="V169" s="1">
        <v>3180</v>
      </c>
      <c r="W169" s="1">
        <v>3431.7</v>
      </c>
      <c r="X169" s="1">
        <v>4710</v>
      </c>
      <c r="Y169" s="1">
        <v>216.92</v>
      </c>
      <c r="AA169">
        <f t="shared" si="34"/>
        <v>345.71927808000004</v>
      </c>
      <c r="AB169" s="9">
        <f t="shared" si="36"/>
        <v>0.89972899728997291</v>
      </c>
      <c r="AC169" s="9">
        <f t="shared" si="37"/>
        <v>0.80538922155688619</v>
      </c>
      <c r="AD169" s="9">
        <f t="shared" si="38"/>
        <v>1.0163934426229508</v>
      </c>
      <c r="AE169" s="9">
        <f t="shared" si="39"/>
        <v>0.50943396226415094</v>
      </c>
      <c r="AF169" s="9">
        <f t="shared" si="40"/>
        <v>1.5804703208322408E-2</v>
      </c>
      <c r="AG169" s="9">
        <f t="shared" si="41"/>
        <v>1.424628450106157E-2</v>
      </c>
      <c r="AH169" s="9">
        <f t="shared" si="41"/>
        <v>3.5132767840678598E-2</v>
      </c>
    </row>
    <row r="170" spans="1:34" x14ac:dyDescent="0.25">
      <c r="A170" s="1" t="s">
        <v>434</v>
      </c>
      <c r="B170" s="1">
        <v>201602111</v>
      </c>
      <c r="C170" s="1" t="s">
        <v>287</v>
      </c>
      <c r="D170" s="1" t="s">
        <v>303</v>
      </c>
      <c r="E170" s="1">
        <v>4953990</v>
      </c>
      <c r="F170" s="1">
        <v>345.71927808000004</v>
      </c>
      <c r="G170" s="1" t="s">
        <v>21</v>
      </c>
      <c r="H170" s="1" t="s">
        <v>254</v>
      </c>
      <c r="I170" s="2">
        <v>42521.635416666664</v>
      </c>
      <c r="J170" s="1">
        <v>39100</v>
      </c>
      <c r="K170" s="1">
        <v>6880</v>
      </c>
      <c r="L170" s="1">
        <v>15700</v>
      </c>
      <c r="M170" s="1">
        <v>1760</v>
      </c>
      <c r="N170" s="1">
        <v>40.414000000000001</v>
      </c>
      <c r="O170" s="1">
        <v>33.9</v>
      </c>
      <c r="P170" s="1" t="s">
        <v>14</v>
      </c>
      <c r="S170" s="1">
        <v>45300</v>
      </c>
      <c r="T170" s="1">
        <v>8370</v>
      </c>
      <c r="U170" s="1">
        <v>16300</v>
      </c>
      <c r="V170" s="1">
        <v>2700</v>
      </c>
      <c r="W170" s="1">
        <v>3501.2</v>
      </c>
      <c r="X170" s="1">
        <v>4200</v>
      </c>
      <c r="Y170" s="1">
        <v>243.82</v>
      </c>
      <c r="AA170">
        <f t="shared" si="34"/>
        <v>345.71927808000004</v>
      </c>
      <c r="AB170" s="9">
        <f t="shared" si="36"/>
        <v>0.86313465783664456</v>
      </c>
      <c r="AC170" s="9">
        <f t="shared" si="37"/>
        <v>0.82198327359617684</v>
      </c>
      <c r="AD170" s="9">
        <f t="shared" si="38"/>
        <v>0.96319018404907975</v>
      </c>
      <c r="AE170" s="9">
        <f t="shared" si="39"/>
        <v>0.6518518518518519</v>
      </c>
      <c r="AF170" s="9">
        <f t="shared" si="40"/>
        <v>1.1542899577287788E-2</v>
      </c>
      <c r="AG170" s="9">
        <f>O170/X170</f>
        <v>8.0714285714285714E-3</v>
      </c>
      <c r="AH170" s="9"/>
    </row>
    <row r="171" spans="1:34" x14ac:dyDescent="0.25">
      <c r="A171" s="1" t="s">
        <v>418</v>
      </c>
      <c r="B171" s="1">
        <v>201601872</v>
      </c>
      <c r="C171" s="1" t="s">
        <v>287</v>
      </c>
      <c r="D171" s="1" t="s">
        <v>302</v>
      </c>
      <c r="E171" s="1">
        <v>4953990</v>
      </c>
      <c r="F171" s="1">
        <v>345.71927808000004</v>
      </c>
      <c r="G171" s="1" t="s">
        <v>21</v>
      </c>
      <c r="H171" s="1" t="s">
        <v>254</v>
      </c>
      <c r="I171" s="2">
        <v>42511.59375</v>
      </c>
      <c r="J171" s="1">
        <v>45900</v>
      </c>
      <c r="K171" s="1">
        <v>7460</v>
      </c>
      <c r="L171" s="1">
        <v>22000</v>
      </c>
      <c r="M171" s="1">
        <v>2130</v>
      </c>
      <c r="N171" s="1">
        <v>29.353999999999999</v>
      </c>
      <c r="O171" s="1">
        <v>46.5</v>
      </c>
      <c r="P171" s="1">
        <v>7.766</v>
      </c>
      <c r="S171" s="1">
        <v>82700</v>
      </c>
      <c r="T171" s="1">
        <v>16900</v>
      </c>
      <c r="U171" s="1">
        <v>21500</v>
      </c>
      <c r="V171" s="1">
        <v>5990</v>
      </c>
      <c r="W171" s="1">
        <v>21740</v>
      </c>
      <c r="X171" s="1">
        <v>24200</v>
      </c>
      <c r="Y171" s="1">
        <v>782.17</v>
      </c>
      <c r="AA171">
        <f t="shared" si="34"/>
        <v>345.71927808000004</v>
      </c>
      <c r="AB171" s="9">
        <f t="shared" si="36"/>
        <v>0.55501813784764209</v>
      </c>
      <c r="AC171" s="9">
        <f t="shared" si="37"/>
        <v>0.44142011834319528</v>
      </c>
      <c r="AD171" s="9">
        <f t="shared" si="38"/>
        <v>1.0232558139534884</v>
      </c>
      <c r="AE171" s="9">
        <f t="shared" si="39"/>
        <v>0.35559265442404009</v>
      </c>
      <c r="AF171" s="9">
        <f t="shared" si="40"/>
        <v>1.3502299908003678E-3</v>
      </c>
      <c r="AG171" s="9">
        <f>O171/X171</f>
        <v>1.921487603305785E-3</v>
      </c>
      <c r="AH171" s="9">
        <f>P171/Y171</f>
        <v>9.928787859416751E-3</v>
      </c>
    </row>
    <row r="172" spans="1:34" x14ac:dyDescent="0.25">
      <c r="A172" s="1" t="s">
        <v>439</v>
      </c>
      <c r="B172" s="1">
        <v>201601642</v>
      </c>
      <c r="C172" s="1" t="s">
        <v>287</v>
      </c>
      <c r="D172" s="1" t="s">
        <v>300</v>
      </c>
      <c r="E172" s="1">
        <v>4953990</v>
      </c>
      <c r="F172" s="1">
        <v>345.71927808000004</v>
      </c>
      <c r="G172" s="1" t="s">
        <v>21</v>
      </c>
      <c r="H172" s="1" t="s">
        <v>254</v>
      </c>
      <c r="I172" s="2">
        <v>42499.59375</v>
      </c>
      <c r="J172" s="1">
        <v>52000</v>
      </c>
      <c r="K172" s="1">
        <v>9510</v>
      </c>
      <c r="L172" s="1">
        <v>20900</v>
      </c>
      <c r="M172" s="1">
        <v>1900</v>
      </c>
      <c r="N172" s="1">
        <v>45.93</v>
      </c>
      <c r="O172" s="1">
        <v>29.2</v>
      </c>
      <c r="P172" s="1" t="s">
        <v>14</v>
      </c>
      <c r="S172" s="1">
        <v>82500</v>
      </c>
      <c r="T172" s="1">
        <v>13100</v>
      </c>
      <c r="U172" s="1">
        <v>20200</v>
      </c>
      <c r="V172" s="1">
        <v>2500</v>
      </c>
      <c r="W172" s="1">
        <v>3002.1</v>
      </c>
      <c r="X172" s="1">
        <v>3980</v>
      </c>
      <c r="Y172" s="1">
        <v>901.06</v>
      </c>
      <c r="AA172">
        <f t="shared" si="34"/>
        <v>345.71927808000004</v>
      </c>
      <c r="AB172" s="9">
        <f t="shared" si="36"/>
        <v>0.63030303030303025</v>
      </c>
      <c r="AC172" s="9">
        <f t="shared" si="37"/>
        <v>0.72595419847328246</v>
      </c>
      <c r="AD172" s="9">
        <f t="shared" si="38"/>
        <v>1.0346534653465347</v>
      </c>
      <c r="AE172" s="9">
        <f t="shared" si="39"/>
        <v>0.76</v>
      </c>
      <c r="AF172" s="9">
        <f t="shared" si="40"/>
        <v>1.5299290496652344E-2</v>
      </c>
      <c r="AG172" s="9">
        <f>O172/X172</f>
        <v>7.3366834170854271E-3</v>
      </c>
      <c r="AH172" s="9"/>
    </row>
    <row r="173" spans="1:34" x14ac:dyDescent="0.25">
      <c r="A173" s="1" t="s">
        <v>440</v>
      </c>
      <c r="B173" s="1">
        <v>201601344</v>
      </c>
      <c r="C173" s="1" t="s">
        <v>287</v>
      </c>
      <c r="D173" s="1" t="s">
        <v>296</v>
      </c>
      <c r="E173" s="1">
        <v>4953990</v>
      </c>
      <c r="F173" s="1">
        <v>345.71927808000004</v>
      </c>
      <c r="G173" s="1" t="s">
        <v>21</v>
      </c>
      <c r="H173" s="1" t="s">
        <v>254</v>
      </c>
      <c r="I173" s="2">
        <v>42472.541666666664</v>
      </c>
      <c r="J173" s="1">
        <v>62900</v>
      </c>
      <c r="K173" s="1">
        <v>12400</v>
      </c>
      <c r="L173" s="1">
        <v>30600</v>
      </c>
      <c r="M173" s="1">
        <v>2110</v>
      </c>
      <c r="N173" s="1">
        <v>26.24</v>
      </c>
      <c r="O173" s="1" t="s">
        <v>111</v>
      </c>
      <c r="P173" s="1" t="s">
        <v>14</v>
      </c>
      <c r="S173" s="1">
        <v>72700</v>
      </c>
      <c r="T173" s="1">
        <v>13900</v>
      </c>
      <c r="U173" s="1">
        <v>30900</v>
      </c>
      <c r="V173" s="1">
        <v>2250</v>
      </c>
      <c r="W173" s="1">
        <v>691.66</v>
      </c>
      <c r="X173" s="1">
        <v>1410</v>
      </c>
      <c r="Y173" s="1">
        <v>275.20999999999998</v>
      </c>
      <c r="AA173">
        <f t="shared" si="34"/>
        <v>345.71927808000004</v>
      </c>
      <c r="AB173" s="9">
        <f t="shared" si="36"/>
        <v>0.86519944979367258</v>
      </c>
      <c r="AC173" s="9">
        <f t="shared" si="37"/>
        <v>0.8920863309352518</v>
      </c>
      <c r="AD173" s="9">
        <f t="shared" si="38"/>
        <v>0.99029126213592233</v>
      </c>
      <c r="AE173" s="9">
        <f t="shared" si="39"/>
        <v>0.93777777777777782</v>
      </c>
      <c r="AF173" s="9">
        <f t="shared" si="40"/>
        <v>3.7937715062313852E-2</v>
      </c>
      <c r="AG173" s="9"/>
      <c r="AH173" s="9"/>
    </row>
    <row r="174" spans="1:34" x14ac:dyDescent="0.25">
      <c r="A174" s="1" t="s">
        <v>461</v>
      </c>
      <c r="B174" s="1">
        <v>201601512</v>
      </c>
      <c r="C174" s="1" t="s">
        <v>287</v>
      </c>
      <c r="D174" s="1" t="s">
        <v>298</v>
      </c>
      <c r="E174" s="1">
        <v>4953990</v>
      </c>
      <c r="F174" s="1">
        <v>345.71927808000004</v>
      </c>
      <c r="G174" s="1" t="s">
        <v>21</v>
      </c>
      <c r="H174" s="1" t="s">
        <v>254</v>
      </c>
      <c r="I174" s="2">
        <v>42486.4375</v>
      </c>
      <c r="J174" s="1">
        <v>71800</v>
      </c>
      <c r="K174" s="1">
        <v>14400</v>
      </c>
      <c r="L174" s="1">
        <v>37000</v>
      </c>
      <c r="M174" s="1">
        <v>2210</v>
      </c>
      <c r="N174" s="1">
        <v>18.149000000000001</v>
      </c>
      <c r="O174" s="1" t="s">
        <v>111</v>
      </c>
      <c r="P174" s="1" t="s">
        <v>14</v>
      </c>
      <c r="S174" s="1">
        <v>74300</v>
      </c>
      <c r="T174" s="1">
        <v>15900</v>
      </c>
      <c r="U174" s="1">
        <v>34200</v>
      </c>
      <c r="V174" s="1">
        <v>3120</v>
      </c>
      <c r="W174" s="1">
        <v>4533.8999999999996</v>
      </c>
      <c r="X174" s="1">
        <v>5790</v>
      </c>
      <c r="Y174" s="1">
        <v>210.75</v>
      </c>
      <c r="AA174">
        <f t="shared" si="34"/>
        <v>345.71927808000004</v>
      </c>
      <c r="AB174" s="9">
        <f t="shared" si="36"/>
        <v>0.96635262449528936</v>
      </c>
      <c r="AC174" s="9">
        <f t="shared" si="37"/>
        <v>0.90566037735849059</v>
      </c>
      <c r="AD174" s="9">
        <f t="shared" si="38"/>
        <v>1.0818713450292399</v>
      </c>
      <c r="AE174" s="9">
        <f t="shared" si="39"/>
        <v>0.70833333333333337</v>
      </c>
      <c r="AF174" s="9">
        <f t="shared" si="40"/>
        <v>4.0029555129138276E-3</v>
      </c>
      <c r="AG174" s="9"/>
      <c r="AH174" s="9"/>
    </row>
    <row r="175" spans="1:34" x14ac:dyDescent="0.25">
      <c r="A175" s="1" t="s">
        <v>472</v>
      </c>
      <c r="B175" s="1">
        <v>201601575</v>
      </c>
      <c r="C175" s="1" t="s">
        <v>287</v>
      </c>
      <c r="D175" s="1" t="s">
        <v>299</v>
      </c>
      <c r="E175" s="1">
        <v>4953990</v>
      </c>
      <c r="F175" s="1">
        <v>345.71927808000004</v>
      </c>
      <c r="G175" s="1" t="s">
        <v>21</v>
      </c>
      <c r="H175" s="1" t="s">
        <v>254</v>
      </c>
      <c r="I175" s="2">
        <v>42492.541666666664</v>
      </c>
      <c r="J175" s="1">
        <v>73400</v>
      </c>
      <c r="K175" s="1">
        <v>15800</v>
      </c>
      <c r="L175" s="1">
        <v>38100</v>
      </c>
      <c r="M175" s="1">
        <v>2140</v>
      </c>
      <c r="N175" s="1">
        <v>16.745999999999999</v>
      </c>
      <c r="O175" s="1" t="s">
        <v>111</v>
      </c>
      <c r="P175" s="1" t="s">
        <v>14</v>
      </c>
      <c r="S175" s="1">
        <v>80300</v>
      </c>
      <c r="T175" s="1">
        <v>17600</v>
      </c>
      <c r="U175" s="1">
        <v>37600</v>
      </c>
      <c r="V175" s="1">
        <v>2910</v>
      </c>
      <c r="W175" s="1">
        <v>3269.1</v>
      </c>
      <c r="X175" s="1">
        <v>3730</v>
      </c>
      <c r="Y175" s="1">
        <v>154.28</v>
      </c>
      <c r="AA175">
        <f t="shared" si="34"/>
        <v>345.71927808000004</v>
      </c>
      <c r="AB175" s="9">
        <f t="shared" si="36"/>
        <v>0.91407222914072228</v>
      </c>
      <c r="AC175" s="9">
        <f t="shared" si="37"/>
        <v>0.89772727272727271</v>
      </c>
      <c r="AD175" s="9">
        <f t="shared" si="38"/>
        <v>1.0132978723404256</v>
      </c>
      <c r="AE175" s="9">
        <f t="shared" si="39"/>
        <v>0.73539518900343648</v>
      </c>
      <c r="AF175" s="9">
        <f t="shared" si="40"/>
        <v>5.1225107827842526E-3</v>
      </c>
      <c r="AG175" s="9"/>
      <c r="AH175" s="9"/>
    </row>
    <row r="176" spans="1:34" x14ac:dyDescent="0.25">
      <c r="A176" s="1" t="s">
        <v>447</v>
      </c>
      <c r="B176" s="1">
        <v>201601434</v>
      </c>
      <c r="C176" s="1" t="s">
        <v>287</v>
      </c>
      <c r="D176" s="1" t="s">
        <v>297</v>
      </c>
      <c r="E176" s="1">
        <v>4953990</v>
      </c>
      <c r="F176" s="1">
        <v>345.71927808000004</v>
      </c>
      <c r="G176" s="1" t="s">
        <v>21</v>
      </c>
      <c r="H176" s="1" t="s">
        <v>254</v>
      </c>
      <c r="I176" s="2">
        <v>42479.465277777781</v>
      </c>
      <c r="J176" s="1">
        <v>69100</v>
      </c>
      <c r="K176" s="1">
        <v>15700</v>
      </c>
      <c r="L176" s="1">
        <v>39200</v>
      </c>
      <c r="M176" s="1">
        <v>2009.9999999999998</v>
      </c>
      <c r="N176" s="1">
        <v>50.859000000000002</v>
      </c>
      <c r="O176" s="1">
        <v>29.7</v>
      </c>
      <c r="P176" s="1">
        <v>8.2289999999999992</v>
      </c>
      <c r="S176" s="1">
        <v>77000</v>
      </c>
      <c r="T176" s="1">
        <v>17300</v>
      </c>
      <c r="U176" s="1">
        <v>37100</v>
      </c>
      <c r="V176" s="1">
        <v>2700</v>
      </c>
      <c r="W176" s="1">
        <v>1691.6</v>
      </c>
      <c r="X176" s="1">
        <v>5520</v>
      </c>
      <c r="Y176" s="1">
        <v>403.26</v>
      </c>
      <c r="AA176">
        <f t="shared" si="34"/>
        <v>345.71927808000004</v>
      </c>
      <c r="AB176" s="9">
        <f t="shared" si="36"/>
        <v>0.89740259740259742</v>
      </c>
      <c r="AC176" s="9">
        <f t="shared" si="37"/>
        <v>0.90751445086705207</v>
      </c>
      <c r="AD176" s="9">
        <f t="shared" si="38"/>
        <v>1.0566037735849056</v>
      </c>
      <c r="AE176" s="9">
        <f t="shared" si="39"/>
        <v>0.74444444444444435</v>
      </c>
      <c r="AF176" s="9">
        <f t="shared" si="40"/>
        <v>3.0065618349491608E-2</v>
      </c>
      <c r="AG176" s="9">
        <f>O176/X176</f>
        <v>5.3804347826086956E-3</v>
      </c>
      <c r="AH176" s="9">
        <f>P176/Y176</f>
        <v>2.0406189555125725E-2</v>
      </c>
    </row>
    <row r="177" spans="1:34" x14ac:dyDescent="0.25">
      <c r="A177" s="1" t="s">
        <v>459</v>
      </c>
      <c r="B177" s="1">
        <v>201601708</v>
      </c>
      <c r="C177" s="1" t="s">
        <v>287</v>
      </c>
      <c r="D177" s="1" t="s">
        <v>301</v>
      </c>
      <c r="E177" s="1">
        <v>4953990</v>
      </c>
      <c r="F177" s="1">
        <v>345.71927808000004</v>
      </c>
      <c r="G177" s="1" t="s">
        <v>21</v>
      </c>
      <c r="H177" s="1" t="s">
        <v>254</v>
      </c>
      <c r="I177" s="2">
        <v>42505.458333333336</v>
      </c>
      <c r="J177" s="1">
        <v>68800</v>
      </c>
      <c r="K177" s="1">
        <v>12100</v>
      </c>
      <c r="L177" s="1">
        <v>44100</v>
      </c>
      <c r="M177" s="1">
        <v>2070</v>
      </c>
      <c r="N177" s="1">
        <v>92.894999999999996</v>
      </c>
      <c r="O177" s="1">
        <v>74.8</v>
      </c>
      <c r="P177" s="1" t="s">
        <v>14</v>
      </c>
      <c r="S177" s="1">
        <v>105000</v>
      </c>
      <c r="T177" s="1">
        <v>24700</v>
      </c>
      <c r="U177" s="1">
        <v>40700</v>
      </c>
      <c r="V177" s="1">
        <v>6610</v>
      </c>
      <c r="W177" s="1">
        <v>39563</v>
      </c>
      <c r="X177" s="1">
        <v>39200</v>
      </c>
      <c r="Y177" s="1">
        <v>1135.3</v>
      </c>
      <c r="AA177">
        <f t="shared" si="34"/>
        <v>345.71927808000004</v>
      </c>
      <c r="AB177" s="9">
        <f t="shared" si="36"/>
        <v>0.65523809523809529</v>
      </c>
      <c r="AC177" s="9">
        <f t="shared" si="37"/>
        <v>0.48987854251012147</v>
      </c>
      <c r="AD177" s="9">
        <f t="shared" si="38"/>
        <v>1.0835380835380835</v>
      </c>
      <c r="AE177" s="9">
        <f t="shared" si="39"/>
        <v>0.31316187594553707</v>
      </c>
      <c r="AF177" s="9">
        <f t="shared" si="40"/>
        <v>2.3480271971286302E-3</v>
      </c>
      <c r="AG177" s="9">
        <f>O177/X177</f>
        <v>1.9081632653061224E-3</v>
      </c>
      <c r="AH177" s="9"/>
    </row>
    <row r="178" spans="1:34" x14ac:dyDescent="0.25">
      <c r="A178" s="1" t="s">
        <v>474</v>
      </c>
      <c r="B178" s="1">
        <v>201600802</v>
      </c>
      <c r="C178" s="1" t="s">
        <v>287</v>
      </c>
      <c r="D178" s="1" t="s">
        <v>291</v>
      </c>
      <c r="E178" s="1">
        <v>4953990</v>
      </c>
      <c r="F178" s="1">
        <v>345.71927808000004</v>
      </c>
      <c r="G178" s="1" t="s">
        <v>21</v>
      </c>
      <c r="H178" s="1" t="s">
        <v>254</v>
      </c>
      <c r="I178" s="2">
        <v>42438.416666666664</v>
      </c>
      <c r="J178" s="1">
        <v>73900</v>
      </c>
      <c r="K178" s="1">
        <v>17900</v>
      </c>
      <c r="L178" s="1">
        <v>40100</v>
      </c>
      <c r="M178" s="1">
        <v>2430</v>
      </c>
      <c r="N178" s="1">
        <v>34.344999999999999</v>
      </c>
      <c r="O178" s="1" t="s">
        <v>111</v>
      </c>
      <c r="P178" s="1" t="s">
        <v>14</v>
      </c>
      <c r="S178" s="1">
        <v>69100</v>
      </c>
      <c r="T178" s="1">
        <v>17000</v>
      </c>
      <c r="U178" s="1">
        <v>34800</v>
      </c>
      <c r="V178" s="1">
        <v>2660</v>
      </c>
      <c r="W178" s="1">
        <v>3198.4</v>
      </c>
      <c r="X178" s="1">
        <v>3300</v>
      </c>
      <c r="Y178" s="1">
        <v>133.91999999999999</v>
      </c>
      <c r="AA178">
        <f t="shared" si="34"/>
        <v>345.71927808000004</v>
      </c>
      <c r="AB178" s="9">
        <f t="shared" si="36"/>
        <v>1.069464544138929</v>
      </c>
      <c r="AC178" s="9">
        <f t="shared" si="37"/>
        <v>1.0529411764705883</v>
      </c>
      <c r="AD178" s="9">
        <f t="shared" si="38"/>
        <v>1.1522988505747127</v>
      </c>
      <c r="AE178" s="9">
        <f t="shared" si="39"/>
        <v>0.9135338345864662</v>
      </c>
      <c r="AF178" s="9">
        <f t="shared" si="40"/>
        <v>1.0738181590795396E-2</v>
      </c>
      <c r="AG178" s="9"/>
      <c r="AH178" s="9"/>
    </row>
    <row r="179" spans="1:34" x14ac:dyDescent="0.25">
      <c r="A179" s="1" t="s">
        <v>492</v>
      </c>
      <c r="B179" s="1">
        <v>201601043</v>
      </c>
      <c r="C179" s="1" t="s">
        <v>287</v>
      </c>
      <c r="D179" s="1" t="s">
        <v>294</v>
      </c>
      <c r="E179" s="1">
        <v>4953990</v>
      </c>
      <c r="F179" s="1">
        <v>345.71927808000004</v>
      </c>
      <c r="G179" s="1" t="s">
        <v>21</v>
      </c>
      <c r="H179" s="1" t="s">
        <v>254</v>
      </c>
      <c r="I179" s="2">
        <v>42457.65625</v>
      </c>
      <c r="J179" s="1">
        <v>75800</v>
      </c>
      <c r="K179" s="1">
        <v>16900</v>
      </c>
      <c r="L179" s="1">
        <v>40600</v>
      </c>
      <c r="M179" s="1">
        <v>2220</v>
      </c>
      <c r="N179" s="1" t="s">
        <v>24</v>
      </c>
      <c r="O179" s="1" t="s">
        <v>111</v>
      </c>
      <c r="P179" s="1" t="s">
        <v>14</v>
      </c>
      <c r="S179" s="1">
        <v>72700</v>
      </c>
      <c r="T179" s="1">
        <v>16400</v>
      </c>
      <c r="U179" s="1">
        <v>38400</v>
      </c>
      <c r="V179" s="1">
        <v>2210</v>
      </c>
      <c r="W179" s="1">
        <v>210.51</v>
      </c>
      <c r="X179" s="1">
        <v>315</v>
      </c>
      <c r="Y179" s="1">
        <v>41.023000000000003</v>
      </c>
      <c r="AA179">
        <f t="shared" si="34"/>
        <v>345.71927808000004</v>
      </c>
      <c r="AB179" s="9">
        <f t="shared" si="36"/>
        <v>1.0426409903713894</v>
      </c>
      <c r="AC179" s="9">
        <f t="shared" si="37"/>
        <v>1.0304878048780488</v>
      </c>
      <c r="AD179" s="9">
        <f t="shared" si="38"/>
        <v>1.0572916666666667</v>
      </c>
      <c r="AE179" s="9">
        <f t="shared" si="39"/>
        <v>1.004524886877828</v>
      </c>
      <c r="AF179" s="9"/>
      <c r="AG179" s="9"/>
      <c r="AH179" s="9"/>
    </row>
    <row r="180" spans="1:34" x14ac:dyDescent="0.25">
      <c r="A180" s="1" t="s">
        <v>480</v>
      </c>
      <c r="B180" s="1">
        <v>201600927</v>
      </c>
      <c r="C180" s="1" t="s">
        <v>287</v>
      </c>
      <c r="D180" s="1" t="s">
        <v>293</v>
      </c>
      <c r="E180" s="1">
        <v>4953990</v>
      </c>
      <c r="F180" s="1">
        <v>345.71927808000004</v>
      </c>
      <c r="G180" s="1" t="s">
        <v>21</v>
      </c>
      <c r="H180" s="1" t="s">
        <v>254</v>
      </c>
      <c r="I180" s="2">
        <v>42451.454861111109</v>
      </c>
      <c r="J180" s="1">
        <v>78400</v>
      </c>
      <c r="K180" s="1">
        <v>18800</v>
      </c>
      <c r="L180" s="1">
        <v>41600</v>
      </c>
      <c r="M180" s="1">
        <v>2380</v>
      </c>
      <c r="N180" s="1" t="s">
        <v>24</v>
      </c>
      <c r="O180" s="1" t="s">
        <v>111</v>
      </c>
      <c r="P180" s="1" t="s">
        <v>14</v>
      </c>
      <c r="S180" s="1">
        <v>80300</v>
      </c>
      <c r="T180" s="1">
        <v>19000</v>
      </c>
      <c r="U180" s="1">
        <v>41200</v>
      </c>
      <c r="V180" s="1">
        <v>2460</v>
      </c>
      <c r="W180" s="1">
        <v>429.1</v>
      </c>
      <c r="X180" s="1">
        <v>590</v>
      </c>
      <c r="Y180" s="1">
        <v>82.367000000000004</v>
      </c>
      <c r="AA180">
        <f t="shared" si="34"/>
        <v>345.71927808000004</v>
      </c>
      <c r="AB180" s="9">
        <f t="shared" si="36"/>
        <v>0.97633872976338731</v>
      </c>
      <c r="AC180" s="9">
        <f t="shared" si="37"/>
        <v>0.98947368421052628</v>
      </c>
      <c r="AD180" s="9">
        <f t="shared" si="38"/>
        <v>1.0097087378640777</v>
      </c>
      <c r="AE180" s="9">
        <f t="shared" si="39"/>
        <v>0.96747967479674801</v>
      </c>
      <c r="AF180" s="9"/>
      <c r="AG180" s="9"/>
      <c r="AH180" s="9"/>
    </row>
    <row r="181" spans="1:34" x14ac:dyDescent="0.25">
      <c r="A181" s="1" t="s">
        <v>430</v>
      </c>
      <c r="B181" s="1">
        <v>201600831</v>
      </c>
      <c r="C181" s="1" t="s">
        <v>287</v>
      </c>
      <c r="D181" s="1" t="s">
        <v>292</v>
      </c>
      <c r="E181" s="1">
        <v>4953990</v>
      </c>
      <c r="F181" s="1">
        <v>345.71927808000004</v>
      </c>
      <c r="G181" s="1" t="s">
        <v>21</v>
      </c>
      <c r="H181" s="1" t="s">
        <v>254</v>
      </c>
      <c r="I181" s="2">
        <v>42444.416666666664</v>
      </c>
      <c r="J181" s="1">
        <v>81200</v>
      </c>
      <c r="K181" s="1">
        <v>19700</v>
      </c>
      <c r="L181" s="1">
        <v>42000</v>
      </c>
      <c r="M181" s="1">
        <v>2370</v>
      </c>
      <c r="N181" s="1" t="s">
        <v>24</v>
      </c>
      <c r="O181" s="1" t="s">
        <v>111</v>
      </c>
      <c r="P181" s="1" t="s">
        <v>14</v>
      </c>
      <c r="S181" s="1">
        <v>77600</v>
      </c>
      <c r="T181" s="1">
        <v>19100</v>
      </c>
      <c r="U181" s="1">
        <v>38200</v>
      </c>
      <c r="V181" s="1">
        <v>2790</v>
      </c>
      <c r="W181" s="1">
        <v>2223.6999999999998</v>
      </c>
      <c r="X181" s="1">
        <v>2310</v>
      </c>
      <c r="Y181" s="1">
        <v>99.483999999999995</v>
      </c>
      <c r="AA181">
        <f t="shared" si="34"/>
        <v>345.71927808000004</v>
      </c>
      <c r="AB181" s="9">
        <f t="shared" si="36"/>
        <v>1.0463917525773196</v>
      </c>
      <c r="AC181" s="9">
        <f t="shared" si="37"/>
        <v>1.0314136125654449</v>
      </c>
      <c r="AD181" s="9">
        <f t="shared" si="38"/>
        <v>1.0994764397905759</v>
      </c>
      <c r="AE181" s="9">
        <f t="shared" si="39"/>
        <v>0.84946236559139787</v>
      </c>
      <c r="AF181" s="9"/>
      <c r="AG181" s="9"/>
      <c r="AH181" s="9"/>
    </row>
    <row r="182" spans="1:34" x14ac:dyDescent="0.25">
      <c r="A182" s="1" t="s">
        <v>504</v>
      </c>
      <c r="B182" s="1">
        <v>201601178</v>
      </c>
      <c r="C182" s="1" t="s">
        <v>287</v>
      </c>
      <c r="D182" s="1" t="s">
        <v>295</v>
      </c>
      <c r="E182" s="1">
        <v>4953990</v>
      </c>
      <c r="F182" s="1">
        <v>345.71927808000004</v>
      </c>
      <c r="G182" s="1" t="s">
        <v>21</v>
      </c>
      <c r="H182" s="1" t="s">
        <v>254</v>
      </c>
      <c r="I182" s="2">
        <v>42464.583333333336</v>
      </c>
      <c r="J182" s="1">
        <v>80100</v>
      </c>
      <c r="K182" s="1">
        <v>18000</v>
      </c>
      <c r="L182" s="1">
        <v>47500</v>
      </c>
      <c r="M182" s="1">
        <v>2490</v>
      </c>
      <c r="N182" s="1" t="s">
        <v>24</v>
      </c>
      <c r="O182" s="1" t="s">
        <v>111</v>
      </c>
      <c r="P182" s="1" t="s">
        <v>14</v>
      </c>
      <c r="S182" s="1">
        <v>71800</v>
      </c>
      <c r="T182" s="1">
        <v>16900</v>
      </c>
      <c r="U182" s="1">
        <v>41900</v>
      </c>
      <c r="V182" s="1">
        <v>2736</v>
      </c>
      <c r="W182" s="1">
        <v>1424</v>
      </c>
      <c r="X182" s="1">
        <v>1040</v>
      </c>
      <c r="Y182" s="1">
        <v>40.21</v>
      </c>
      <c r="AA182">
        <f t="shared" si="34"/>
        <v>345.71927808000004</v>
      </c>
      <c r="AB182" s="9">
        <f t="shared" si="36"/>
        <v>1.1155988857938719</v>
      </c>
      <c r="AC182" s="9">
        <f t="shared" si="37"/>
        <v>1.0650887573964498</v>
      </c>
      <c r="AD182" s="9">
        <f t="shared" si="38"/>
        <v>1.1336515513126493</v>
      </c>
      <c r="AE182" s="9">
        <f t="shared" si="39"/>
        <v>0.91008771929824561</v>
      </c>
      <c r="AF182" s="9"/>
      <c r="AG182" s="9"/>
      <c r="AH182" s="9"/>
    </row>
    <row r="183" spans="1:34" x14ac:dyDescent="0.25">
      <c r="A183" s="1" t="s">
        <v>443</v>
      </c>
      <c r="B183" s="1">
        <v>201600513</v>
      </c>
      <c r="C183" s="1" t="s">
        <v>287</v>
      </c>
      <c r="D183" s="1" t="s">
        <v>288</v>
      </c>
      <c r="E183" s="1">
        <v>4953990</v>
      </c>
      <c r="F183" s="1">
        <v>345.71927808000004</v>
      </c>
      <c r="G183" s="1" t="s">
        <v>21</v>
      </c>
      <c r="H183" s="1" t="s">
        <v>254</v>
      </c>
      <c r="I183" s="2">
        <v>42416.677083333336</v>
      </c>
      <c r="J183" s="1">
        <v>76600</v>
      </c>
      <c r="K183" s="1">
        <v>18300</v>
      </c>
      <c r="L183" s="1">
        <v>72700</v>
      </c>
      <c r="M183" s="1">
        <v>3460</v>
      </c>
      <c r="N183" s="1">
        <v>231.21</v>
      </c>
      <c r="O183" s="1">
        <v>109</v>
      </c>
      <c r="P183" s="1">
        <v>8.8369999999999997</v>
      </c>
      <c r="S183" s="1">
        <v>116000</v>
      </c>
      <c r="T183" s="1">
        <v>36400</v>
      </c>
      <c r="U183" s="1">
        <v>61200</v>
      </c>
      <c r="V183" s="1">
        <v>12200</v>
      </c>
      <c r="W183" s="1">
        <v>81859</v>
      </c>
      <c r="X183" s="1">
        <v>60100</v>
      </c>
      <c r="Y183" s="1">
        <v>1628.7</v>
      </c>
      <c r="AA183">
        <f t="shared" si="34"/>
        <v>345.71927808000004</v>
      </c>
      <c r="AB183" s="9">
        <f t="shared" si="36"/>
        <v>0.66034482758620694</v>
      </c>
      <c r="AC183" s="9">
        <f t="shared" si="37"/>
        <v>0.50274725274725274</v>
      </c>
      <c r="AD183" s="9">
        <f t="shared" si="38"/>
        <v>1.1879084967320261</v>
      </c>
      <c r="AE183" s="9">
        <f t="shared" si="39"/>
        <v>0.28360655737704921</v>
      </c>
      <c r="AF183" s="9">
        <f>N183/W183</f>
        <v>2.8244908928767758E-3</v>
      </c>
      <c r="AG183" s="9">
        <f>O183/X183</f>
        <v>1.8136439267886855E-3</v>
      </c>
      <c r="AH183" s="9">
        <f>P183/Y183</f>
        <v>5.4257997175661569E-3</v>
      </c>
    </row>
    <row r="184" spans="1:34" x14ac:dyDescent="0.25">
      <c r="A184" s="1" t="s">
        <v>469</v>
      </c>
      <c r="B184" s="1">
        <v>201600732</v>
      </c>
      <c r="C184" s="1" t="s">
        <v>287</v>
      </c>
      <c r="D184" s="1" t="s">
        <v>290</v>
      </c>
      <c r="E184" s="1">
        <v>4953990</v>
      </c>
      <c r="F184" s="1">
        <v>345.71927808000004</v>
      </c>
      <c r="G184" s="1" t="s">
        <v>21</v>
      </c>
      <c r="H184" s="1" t="s">
        <v>254</v>
      </c>
      <c r="I184" s="2">
        <v>42429.729166666664</v>
      </c>
      <c r="J184" s="1">
        <v>80200</v>
      </c>
      <c r="K184" s="1">
        <v>20300</v>
      </c>
      <c r="L184" s="1">
        <v>46400</v>
      </c>
      <c r="M184" s="1">
        <v>2790</v>
      </c>
      <c r="N184" s="1">
        <v>22.440999999999999</v>
      </c>
      <c r="O184" s="1" t="s">
        <v>111</v>
      </c>
      <c r="P184" s="1" t="s">
        <v>14</v>
      </c>
      <c r="S184" s="1">
        <v>76500</v>
      </c>
      <c r="T184" s="1">
        <v>19900</v>
      </c>
      <c r="U184" s="1">
        <v>42000</v>
      </c>
      <c r="V184" s="1">
        <v>3620</v>
      </c>
      <c r="W184" s="1">
        <v>3440.8</v>
      </c>
      <c r="X184" s="1">
        <v>3360</v>
      </c>
      <c r="Y184" s="1">
        <v>142.44999999999999</v>
      </c>
      <c r="AA184">
        <f t="shared" si="34"/>
        <v>345.71927808000004</v>
      </c>
      <c r="AB184" s="9">
        <f t="shared" si="36"/>
        <v>1.0483660130718955</v>
      </c>
      <c r="AC184" s="9">
        <f t="shared" si="37"/>
        <v>1.0201005025125629</v>
      </c>
      <c r="AD184" s="9">
        <f t="shared" si="38"/>
        <v>1.1047619047619048</v>
      </c>
      <c r="AE184" s="9">
        <f t="shared" si="39"/>
        <v>0.77071823204419887</v>
      </c>
      <c r="AF184" s="9">
        <f>N184/W184</f>
        <v>6.5220297605208082E-3</v>
      </c>
      <c r="AG184" s="9"/>
      <c r="AH184" s="9"/>
    </row>
    <row r="185" spans="1:34" x14ac:dyDescent="0.25">
      <c r="A185" s="1" t="s">
        <v>453</v>
      </c>
      <c r="B185" s="1">
        <v>201600688</v>
      </c>
      <c r="C185" s="1" t="s">
        <v>287</v>
      </c>
      <c r="D185" s="1" t="s">
        <v>289</v>
      </c>
      <c r="E185" s="1">
        <v>4953990</v>
      </c>
      <c r="F185" s="1">
        <v>345.71927808000004</v>
      </c>
      <c r="G185" s="1" t="s">
        <v>21</v>
      </c>
      <c r="H185" s="1" t="s">
        <v>254</v>
      </c>
      <c r="I185" s="2">
        <v>42423.75</v>
      </c>
      <c r="J185" s="1">
        <v>81440</v>
      </c>
      <c r="K185" s="1">
        <v>21280</v>
      </c>
      <c r="L185" s="1">
        <v>52530</v>
      </c>
      <c r="M185" s="1">
        <v>3544</v>
      </c>
      <c r="N185" s="1">
        <v>18.542999999999999</v>
      </c>
      <c r="O185" s="1" t="s">
        <v>111</v>
      </c>
      <c r="P185" s="1" t="s">
        <v>14</v>
      </c>
      <c r="S185" s="1">
        <v>102000</v>
      </c>
      <c r="T185" s="1">
        <v>24300</v>
      </c>
      <c r="U185" s="1">
        <v>49600</v>
      </c>
      <c r="V185" s="1">
        <v>3200</v>
      </c>
      <c r="W185" s="1">
        <v>1703.3</v>
      </c>
      <c r="X185" s="1">
        <v>1490</v>
      </c>
      <c r="Y185" s="1">
        <v>496.18</v>
      </c>
      <c r="AA185">
        <f t="shared" si="34"/>
        <v>345.71927808000004</v>
      </c>
      <c r="AB185" s="9">
        <f t="shared" si="36"/>
        <v>0.79843137254901964</v>
      </c>
      <c r="AC185" s="9">
        <f t="shared" si="37"/>
        <v>0.87572016460905355</v>
      </c>
      <c r="AD185" s="9">
        <f t="shared" si="38"/>
        <v>1.0590725806451613</v>
      </c>
      <c r="AE185" s="9">
        <f t="shared" si="39"/>
        <v>1.1074999999999999</v>
      </c>
      <c r="AF185" s="9">
        <f>N185/W185</f>
        <v>1.088651441319791E-2</v>
      </c>
      <c r="AG185" s="9"/>
      <c r="AH185" s="9"/>
    </row>
    <row r="186" spans="1:34" x14ac:dyDescent="0.25">
      <c r="A186" s="1" t="s">
        <v>627</v>
      </c>
      <c r="B186" s="1" t="s">
        <v>309</v>
      </c>
      <c r="C186" s="1" t="s">
        <v>255</v>
      </c>
      <c r="D186" s="1">
        <v>0</v>
      </c>
      <c r="E186" s="1" t="s">
        <v>310</v>
      </c>
      <c r="F186" s="1">
        <v>345.79974528000002</v>
      </c>
      <c r="G186" s="1" t="s">
        <v>21</v>
      </c>
      <c r="H186" s="1" t="s">
        <v>254</v>
      </c>
      <c r="I186" s="2">
        <v>42228.513888888891</v>
      </c>
      <c r="AA186">
        <f t="shared" si="34"/>
        <v>345.79974528000002</v>
      </c>
      <c r="AB186" s="9"/>
      <c r="AC186" s="9"/>
      <c r="AD186" s="9"/>
      <c r="AE186" s="9"/>
      <c r="AF186" s="9"/>
      <c r="AG186" s="9"/>
      <c r="AH186" s="9"/>
    </row>
    <row r="187" spans="1:34" x14ac:dyDescent="0.25">
      <c r="A187" s="1" t="s">
        <v>509</v>
      </c>
      <c r="B187" s="1">
        <v>201601870</v>
      </c>
      <c r="C187" s="1" t="s">
        <v>287</v>
      </c>
      <c r="D187" s="1" t="s">
        <v>302</v>
      </c>
      <c r="E187" s="1">
        <v>4953560</v>
      </c>
      <c r="F187" s="1">
        <v>348.22985471999999</v>
      </c>
      <c r="G187" s="1" t="s">
        <v>29</v>
      </c>
      <c r="H187" s="1" t="s">
        <v>254</v>
      </c>
      <c r="I187" s="2">
        <v>42511.572916666664</v>
      </c>
      <c r="J187" s="1">
        <v>59700</v>
      </c>
      <c r="K187" s="1">
        <v>17700</v>
      </c>
      <c r="L187" s="1">
        <v>203000</v>
      </c>
      <c r="M187" s="1">
        <v>7190</v>
      </c>
      <c r="N187" s="1">
        <v>68.792000000000002</v>
      </c>
      <c r="O187" s="1">
        <v>39.4</v>
      </c>
      <c r="P187" s="1">
        <v>7.0119999999999996</v>
      </c>
      <c r="S187" s="1">
        <v>149000</v>
      </c>
      <c r="T187" s="1">
        <v>42500</v>
      </c>
      <c r="U187" s="1">
        <v>198000</v>
      </c>
      <c r="V187" s="1">
        <v>18500</v>
      </c>
      <c r="W187" s="1">
        <v>58196</v>
      </c>
      <c r="X187" s="1">
        <v>33100</v>
      </c>
      <c r="Y187" s="1">
        <v>1046.7</v>
      </c>
      <c r="AA187">
        <f t="shared" si="34"/>
        <v>348.22985471999999</v>
      </c>
      <c r="AB187" s="9">
        <f t="shared" ref="AB187:AH187" si="42">J187/S187</f>
        <v>0.40067114093959733</v>
      </c>
      <c r="AC187" s="9">
        <f t="shared" si="42"/>
        <v>0.41647058823529409</v>
      </c>
      <c r="AD187" s="9">
        <f t="shared" si="42"/>
        <v>1.0252525252525253</v>
      </c>
      <c r="AE187" s="9">
        <f t="shared" si="42"/>
        <v>0.38864864864864868</v>
      </c>
      <c r="AF187" s="9">
        <f t="shared" si="42"/>
        <v>1.1820743693724655E-3</v>
      </c>
      <c r="AG187" s="9">
        <f t="shared" si="42"/>
        <v>1.1903323262839878E-3</v>
      </c>
      <c r="AH187" s="9">
        <f t="shared" si="42"/>
        <v>6.6991497086080053E-3</v>
      </c>
    </row>
    <row r="188" spans="1:34" x14ac:dyDescent="0.25">
      <c r="A188" s="1" t="s">
        <v>511</v>
      </c>
      <c r="B188" s="1">
        <v>201602109</v>
      </c>
      <c r="C188" s="1" t="s">
        <v>287</v>
      </c>
      <c r="D188" s="1" t="s">
        <v>303</v>
      </c>
      <c r="E188" s="1">
        <v>4953560</v>
      </c>
      <c r="F188" s="1">
        <v>348.22985471999999</v>
      </c>
      <c r="G188" s="1" t="s">
        <v>29</v>
      </c>
      <c r="H188" s="1" t="s">
        <v>254</v>
      </c>
      <c r="I188" s="2">
        <v>42521.614583333336</v>
      </c>
      <c r="J188" s="1">
        <v>77400</v>
      </c>
      <c r="K188" s="1">
        <v>39900</v>
      </c>
      <c r="L188" s="1">
        <v>419000</v>
      </c>
      <c r="M188" s="1">
        <v>11300</v>
      </c>
      <c r="N188" s="1" t="s">
        <v>24</v>
      </c>
      <c r="O188" s="1" t="s">
        <v>111</v>
      </c>
      <c r="P188" s="1" t="s">
        <v>14</v>
      </c>
      <c r="S188" s="1">
        <v>77200</v>
      </c>
      <c r="T188" s="1">
        <v>41600</v>
      </c>
      <c r="U188" s="1">
        <v>413000</v>
      </c>
      <c r="V188" s="1">
        <v>11800</v>
      </c>
      <c r="W188" s="1">
        <v>550.28</v>
      </c>
      <c r="X188" s="1">
        <v>274</v>
      </c>
      <c r="Y188" s="1">
        <v>10.888999999999999</v>
      </c>
      <c r="AA188">
        <f t="shared" si="34"/>
        <v>348.22985471999999</v>
      </c>
      <c r="AB188" s="9">
        <f t="shared" ref="AB188:AB214" si="43">J188/S188</f>
        <v>1.0025906735751295</v>
      </c>
      <c r="AC188" s="9">
        <f t="shared" ref="AC188:AC214" si="44">K188/T188</f>
        <v>0.95913461538461542</v>
      </c>
      <c r="AD188" s="9">
        <f t="shared" ref="AD188:AD214" si="45">L188/U188</f>
        <v>1.0145278450363195</v>
      </c>
      <c r="AE188" s="9">
        <f t="shared" ref="AE188:AE214" si="46">M188/V188</f>
        <v>0.9576271186440678</v>
      </c>
      <c r="AF188" s="9"/>
      <c r="AG188" s="9"/>
      <c r="AH188" s="9"/>
    </row>
    <row r="189" spans="1:34" x14ac:dyDescent="0.25">
      <c r="A189" s="1" t="s">
        <v>506</v>
      </c>
      <c r="B189" s="1">
        <v>201600800</v>
      </c>
      <c r="C189" s="1" t="s">
        <v>287</v>
      </c>
      <c r="D189" s="1" t="s">
        <v>291</v>
      </c>
      <c r="E189" s="1">
        <v>4953560</v>
      </c>
      <c r="F189" s="1">
        <v>348.22985471999999</v>
      </c>
      <c r="G189" s="1" t="s">
        <v>29</v>
      </c>
      <c r="H189" s="1" t="s">
        <v>254</v>
      </c>
      <c r="I189" s="2">
        <v>42438.402777777781</v>
      </c>
      <c r="J189" s="1">
        <v>134000</v>
      </c>
      <c r="K189" s="1">
        <v>84700</v>
      </c>
      <c r="L189" s="1">
        <v>370000</v>
      </c>
      <c r="M189" s="1">
        <v>7470</v>
      </c>
      <c r="N189" s="1">
        <v>12.154999999999999</v>
      </c>
      <c r="O189" s="1" t="s">
        <v>111</v>
      </c>
      <c r="P189" s="1">
        <v>9.9329999999999998</v>
      </c>
      <c r="S189" s="1">
        <v>123000</v>
      </c>
      <c r="T189" s="1">
        <v>79700</v>
      </c>
      <c r="U189" s="1">
        <v>338000</v>
      </c>
      <c r="V189" s="1">
        <v>7030</v>
      </c>
      <c r="W189" s="1">
        <v>1459.3</v>
      </c>
      <c r="X189" s="1">
        <v>682</v>
      </c>
      <c r="Y189" s="1">
        <v>28.257000000000001</v>
      </c>
      <c r="AA189">
        <f t="shared" si="34"/>
        <v>348.22985471999999</v>
      </c>
      <c r="AB189" s="9">
        <f t="shared" si="43"/>
        <v>1.089430894308943</v>
      </c>
      <c r="AC189" s="9">
        <f t="shared" si="44"/>
        <v>1.0627352572145545</v>
      </c>
      <c r="AD189" s="9">
        <f t="shared" si="45"/>
        <v>1.0946745562130178</v>
      </c>
      <c r="AE189" s="9">
        <f t="shared" si="46"/>
        <v>1.0625889046941679</v>
      </c>
      <c r="AF189" s="9">
        <f>N189/W189</f>
        <v>8.3293359830055504E-3</v>
      </c>
      <c r="AG189" s="9"/>
      <c r="AH189" s="9">
        <f>P189/Y189</f>
        <v>0.35152351629684675</v>
      </c>
    </row>
    <row r="190" spans="1:34" x14ac:dyDescent="0.25">
      <c r="A190" s="1" t="s">
        <v>510</v>
      </c>
      <c r="B190" s="1">
        <v>201600689</v>
      </c>
      <c r="C190" s="1" t="s">
        <v>287</v>
      </c>
      <c r="D190" s="1" t="s">
        <v>289</v>
      </c>
      <c r="E190" s="1">
        <v>4953560</v>
      </c>
      <c r="F190" s="1">
        <v>348.22985471999999</v>
      </c>
      <c r="G190" s="1" t="s">
        <v>29</v>
      </c>
      <c r="H190" s="1" t="s">
        <v>254</v>
      </c>
      <c r="I190" s="2">
        <v>42423.770833333336</v>
      </c>
      <c r="J190" s="1">
        <v>157000</v>
      </c>
      <c r="K190" s="1">
        <v>98900</v>
      </c>
      <c r="L190" s="1">
        <v>217000</v>
      </c>
      <c r="M190" s="1">
        <v>6290</v>
      </c>
      <c r="N190" s="1" t="s">
        <v>24</v>
      </c>
      <c r="O190" s="1" t="s">
        <v>111</v>
      </c>
      <c r="P190" s="1" t="s">
        <v>14</v>
      </c>
      <c r="S190" s="1">
        <v>162000</v>
      </c>
      <c r="T190" s="1">
        <v>96700</v>
      </c>
      <c r="U190" s="1">
        <v>207000</v>
      </c>
      <c r="V190" s="1">
        <v>6510</v>
      </c>
      <c r="W190" s="1">
        <v>1823</v>
      </c>
      <c r="X190" s="1">
        <v>843</v>
      </c>
      <c r="Y190" s="1">
        <v>198.57</v>
      </c>
      <c r="AA190">
        <f t="shared" si="34"/>
        <v>348.22985471999999</v>
      </c>
      <c r="AB190" s="9">
        <f t="shared" si="43"/>
        <v>0.96913580246913578</v>
      </c>
      <c r="AC190" s="9">
        <f t="shared" si="44"/>
        <v>1.0227507755946226</v>
      </c>
      <c r="AD190" s="9">
        <f t="shared" si="45"/>
        <v>1.0483091787439613</v>
      </c>
      <c r="AE190" s="9">
        <f t="shared" si="46"/>
        <v>0.96620583717357911</v>
      </c>
      <c r="AF190" s="9"/>
      <c r="AG190" s="9"/>
      <c r="AH190" s="9"/>
    </row>
    <row r="191" spans="1:34" x14ac:dyDescent="0.25">
      <c r="A191" s="1" t="s">
        <v>507</v>
      </c>
      <c r="B191" s="1">
        <v>201600829</v>
      </c>
      <c r="C191" s="1" t="s">
        <v>287</v>
      </c>
      <c r="D191" s="1" t="s">
        <v>292</v>
      </c>
      <c r="E191" s="1">
        <v>4953560</v>
      </c>
      <c r="F191" s="1">
        <v>348.22985471999999</v>
      </c>
      <c r="G191" s="1" t="s">
        <v>29</v>
      </c>
      <c r="H191" s="1" t="s">
        <v>254</v>
      </c>
      <c r="I191" s="2">
        <v>42444.430555555555</v>
      </c>
      <c r="J191" s="1">
        <v>139000</v>
      </c>
      <c r="K191" s="1">
        <v>78500</v>
      </c>
      <c r="L191" s="1">
        <v>512700.00000000006</v>
      </c>
      <c r="M191" s="1">
        <v>8450</v>
      </c>
      <c r="N191" s="1" t="s">
        <v>24</v>
      </c>
      <c r="O191" s="1" t="s">
        <v>111</v>
      </c>
      <c r="P191" s="1">
        <v>58.616</v>
      </c>
      <c r="S191" s="1">
        <v>139000</v>
      </c>
      <c r="T191" s="1">
        <v>79600</v>
      </c>
      <c r="U191" s="1">
        <v>463000</v>
      </c>
      <c r="V191" s="1">
        <v>8530</v>
      </c>
      <c r="W191" s="1">
        <v>77.257000000000005</v>
      </c>
      <c r="X191" s="1">
        <v>50.8</v>
      </c>
      <c r="Y191" s="1">
        <v>62.737000000000002</v>
      </c>
      <c r="AA191">
        <f t="shared" si="34"/>
        <v>348.22985471999999</v>
      </c>
      <c r="AB191" s="9">
        <f t="shared" si="43"/>
        <v>1</v>
      </c>
      <c r="AC191" s="9">
        <f t="shared" si="44"/>
        <v>0.98618090452261309</v>
      </c>
      <c r="AD191" s="9">
        <f t="shared" si="45"/>
        <v>1.1073434125269979</v>
      </c>
      <c r="AE191" s="9">
        <f t="shared" si="46"/>
        <v>0.99062133645955452</v>
      </c>
      <c r="AF191" s="9"/>
      <c r="AG191" s="9"/>
      <c r="AH191" s="9">
        <f>P191/Y191</f>
        <v>0.93431308478250474</v>
      </c>
    </row>
    <row r="192" spans="1:34" x14ac:dyDescent="0.25">
      <c r="A192" s="1" t="s">
        <v>508</v>
      </c>
      <c r="B192" s="1">
        <v>201600730</v>
      </c>
      <c r="C192" s="1" t="s">
        <v>287</v>
      </c>
      <c r="D192" s="1" t="s">
        <v>290</v>
      </c>
      <c r="E192" s="1">
        <v>4953560</v>
      </c>
      <c r="F192" s="1">
        <v>348.22985471999999</v>
      </c>
      <c r="G192" s="1" t="s">
        <v>29</v>
      </c>
      <c r="H192" s="1" t="s">
        <v>254</v>
      </c>
      <c r="I192" s="2">
        <v>42429.736111111109</v>
      </c>
      <c r="J192" s="1">
        <v>164000</v>
      </c>
      <c r="K192" s="1">
        <v>116000</v>
      </c>
      <c r="L192" s="1">
        <v>366000</v>
      </c>
      <c r="M192" s="1">
        <v>8740</v>
      </c>
      <c r="N192" s="1" t="s">
        <v>24</v>
      </c>
      <c r="O192" s="1" t="s">
        <v>111</v>
      </c>
      <c r="P192" s="1">
        <v>6.3289999999999997</v>
      </c>
      <c r="S192" s="1">
        <v>152000</v>
      </c>
      <c r="T192" s="1">
        <v>105000</v>
      </c>
      <c r="U192" s="1">
        <v>335000</v>
      </c>
      <c r="V192" s="1">
        <v>8660</v>
      </c>
      <c r="W192" s="1">
        <v>1077.9000000000001</v>
      </c>
      <c r="X192" s="1">
        <v>561</v>
      </c>
      <c r="Y192" s="1">
        <v>34.15</v>
      </c>
      <c r="AA192">
        <f t="shared" si="34"/>
        <v>348.22985471999999</v>
      </c>
      <c r="AB192" s="9">
        <f t="shared" si="43"/>
        <v>1.0789473684210527</v>
      </c>
      <c r="AC192" s="9">
        <f t="shared" si="44"/>
        <v>1.1047619047619048</v>
      </c>
      <c r="AD192" s="9">
        <f t="shared" si="45"/>
        <v>1.0925373134328358</v>
      </c>
      <c r="AE192" s="9">
        <f t="shared" si="46"/>
        <v>1.0092378752886837</v>
      </c>
      <c r="AF192" s="9"/>
      <c r="AG192" s="9"/>
      <c r="AH192" s="9">
        <f>P192/Y192</f>
        <v>0.1853294289897511</v>
      </c>
    </row>
    <row r="193" spans="1:34" x14ac:dyDescent="0.25">
      <c r="A193" s="1" t="s">
        <v>409</v>
      </c>
      <c r="B193" s="1">
        <v>201602158</v>
      </c>
      <c r="C193" s="1" t="s">
        <v>287</v>
      </c>
      <c r="D193" s="1" t="s">
        <v>304</v>
      </c>
      <c r="E193" s="1">
        <v>4953250</v>
      </c>
      <c r="F193" s="1">
        <v>377.05320576000003</v>
      </c>
      <c r="G193" s="1" t="s">
        <v>21</v>
      </c>
      <c r="H193" s="1" t="s">
        <v>254</v>
      </c>
      <c r="I193" s="2">
        <v>42526.350694444445</v>
      </c>
      <c r="J193" s="1">
        <v>30900</v>
      </c>
      <c r="K193" s="1">
        <v>5240</v>
      </c>
      <c r="L193" s="1">
        <v>12200</v>
      </c>
      <c r="M193" s="1">
        <v>1680</v>
      </c>
      <c r="N193" s="1">
        <v>62.87</v>
      </c>
      <c r="O193" s="1">
        <v>60.1</v>
      </c>
      <c r="P193" s="1" t="s">
        <v>14</v>
      </c>
      <c r="S193" s="1">
        <v>40000</v>
      </c>
      <c r="T193" s="1">
        <v>7100</v>
      </c>
      <c r="U193" s="1">
        <v>11500</v>
      </c>
      <c r="V193" s="1">
        <v>3040</v>
      </c>
      <c r="W193" s="1">
        <v>6370</v>
      </c>
      <c r="X193" s="1">
        <v>8250</v>
      </c>
      <c r="Y193" s="1">
        <v>635.4</v>
      </c>
      <c r="AA193">
        <f t="shared" si="34"/>
        <v>377.05320576000003</v>
      </c>
      <c r="AB193" s="9">
        <f t="shared" si="43"/>
        <v>0.77249999999999996</v>
      </c>
      <c r="AC193" s="9">
        <f t="shared" si="44"/>
        <v>0.73802816901408452</v>
      </c>
      <c r="AD193" s="9">
        <f t="shared" si="45"/>
        <v>1.0608695652173914</v>
      </c>
      <c r="AE193" s="9">
        <f t="shared" si="46"/>
        <v>0.55263157894736847</v>
      </c>
      <c r="AF193" s="9">
        <f>N193/W193</f>
        <v>9.8697017268445843E-3</v>
      </c>
      <c r="AG193" s="9">
        <f>O193/X193</f>
        <v>7.2848484848484852E-3</v>
      </c>
      <c r="AH193" s="9"/>
    </row>
    <row r="194" spans="1:34" x14ac:dyDescent="0.25">
      <c r="A194" s="1" t="s">
        <v>416</v>
      </c>
      <c r="B194" s="1">
        <v>201602559</v>
      </c>
      <c r="C194" s="1" t="s">
        <v>287</v>
      </c>
      <c r="D194" s="1" t="s">
        <v>308</v>
      </c>
      <c r="E194" s="1">
        <v>4953250</v>
      </c>
      <c r="F194" s="1">
        <v>377.05320576000003</v>
      </c>
      <c r="G194" s="1" t="s">
        <v>21</v>
      </c>
      <c r="H194" s="1" t="s">
        <v>254</v>
      </c>
      <c r="I194" s="2">
        <v>42546.541666666664</v>
      </c>
      <c r="J194" s="1">
        <v>33400</v>
      </c>
      <c r="K194" s="1">
        <v>5450</v>
      </c>
      <c r="L194" s="1">
        <v>13300</v>
      </c>
      <c r="M194" s="1">
        <v>1620</v>
      </c>
      <c r="N194" s="1">
        <v>15.016999999999999</v>
      </c>
      <c r="O194" s="1" t="s">
        <v>111</v>
      </c>
      <c r="P194" s="1" t="s">
        <v>14</v>
      </c>
      <c r="S194" s="1">
        <v>36100</v>
      </c>
      <c r="T194" s="1">
        <v>6110</v>
      </c>
      <c r="U194" s="1">
        <v>13100</v>
      </c>
      <c r="V194" s="1">
        <v>2280</v>
      </c>
      <c r="W194" s="1">
        <v>2324.6999999999998</v>
      </c>
      <c r="X194" s="1">
        <v>2560</v>
      </c>
      <c r="Y194" s="1">
        <v>154.21</v>
      </c>
      <c r="AA194">
        <f t="shared" si="34"/>
        <v>377.05320576000003</v>
      </c>
      <c r="AB194" s="9">
        <f t="shared" si="43"/>
        <v>0.92520775623268703</v>
      </c>
      <c r="AC194" s="9">
        <f t="shared" si="44"/>
        <v>0.89198036006546644</v>
      </c>
      <c r="AD194" s="9">
        <f t="shared" si="45"/>
        <v>1.0152671755725191</v>
      </c>
      <c r="AE194" s="9">
        <f t="shared" si="46"/>
        <v>0.71052631578947367</v>
      </c>
      <c r="AF194" s="9">
        <f t="shared" ref="AF194:AF208" si="47">N194/W194</f>
        <v>6.4597582483761351E-3</v>
      </c>
      <c r="AG194" s="9"/>
      <c r="AH194" s="9"/>
    </row>
    <row r="195" spans="1:34" x14ac:dyDescent="0.25">
      <c r="A195" s="1" t="s">
        <v>405</v>
      </c>
      <c r="B195" s="1">
        <v>201602393</v>
      </c>
      <c r="C195" s="1" t="s">
        <v>287</v>
      </c>
      <c r="D195" s="1" t="s">
        <v>306</v>
      </c>
      <c r="E195" s="1">
        <v>4953250</v>
      </c>
      <c r="F195" s="1">
        <v>377.05320576000003</v>
      </c>
      <c r="G195" s="1" t="s">
        <v>21</v>
      </c>
      <c r="H195" s="1" t="s">
        <v>254</v>
      </c>
      <c r="I195" s="2">
        <v>42534.4375</v>
      </c>
      <c r="J195" s="1">
        <v>33300</v>
      </c>
      <c r="K195" s="1">
        <v>5330</v>
      </c>
      <c r="L195" s="1">
        <v>13000</v>
      </c>
      <c r="M195" s="1">
        <v>1800</v>
      </c>
      <c r="N195" s="1">
        <v>68.430000000000007</v>
      </c>
      <c r="O195" s="1">
        <v>84.1</v>
      </c>
      <c r="P195" s="1">
        <v>6.798</v>
      </c>
      <c r="S195" s="1">
        <v>39100</v>
      </c>
      <c r="T195" s="1">
        <v>7000</v>
      </c>
      <c r="U195" s="1">
        <v>13000</v>
      </c>
      <c r="V195" s="1">
        <v>3570</v>
      </c>
      <c r="W195" s="1">
        <v>3712.7</v>
      </c>
      <c r="X195" s="1">
        <v>5320</v>
      </c>
      <c r="Y195" s="1">
        <v>230.74</v>
      </c>
      <c r="AA195">
        <f t="shared" si="34"/>
        <v>377.05320576000003</v>
      </c>
      <c r="AB195" s="9">
        <f t="shared" si="43"/>
        <v>0.85166240409207161</v>
      </c>
      <c r="AC195" s="9">
        <f t="shared" si="44"/>
        <v>0.76142857142857145</v>
      </c>
      <c r="AD195" s="9">
        <f t="shared" si="45"/>
        <v>1</v>
      </c>
      <c r="AE195" s="9">
        <f t="shared" si="46"/>
        <v>0.50420168067226889</v>
      </c>
      <c r="AF195" s="9">
        <f t="shared" si="47"/>
        <v>1.8431330298704449E-2</v>
      </c>
      <c r="AG195" s="9">
        <f>O195/X195</f>
        <v>1.580827067669173E-2</v>
      </c>
      <c r="AH195" s="9">
        <f>P195/Y195</f>
        <v>2.9461731819363787E-2</v>
      </c>
    </row>
    <row r="196" spans="1:34" x14ac:dyDescent="0.25">
      <c r="A196" s="1" t="s">
        <v>417</v>
      </c>
      <c r="B196" s="1">
        <v>201602468</v>
      </c>
      <c r="C196" s="1" t="s">
        <v>287</v>
      </c>
      <c r="D196" s="1" t="s">
        <v>307</v>
      </c>
      <c r="E196" s="1">
        <v>4953250</v>
      </c>
      <c r="F196" s="1">
        <v>377.05320576000003</v>
      </c>
      <c r="G196" s="1" t="s">
        <v>21</v>
      </c>
      <c r="H196" s="1" t="s">
        <v>254</v>
      </c>
      <c r="I196" s="2">
        <v>42539.572916666664</v>
      </c>
      <c r="J196" s="1">
        <v>32100</v>
      </c>
      <c r="K196" s="1">
        <v>5220</v>
      </c>
      <c r="L196" s="1">
        <v>12500</v>
      </c>
      <c r="M196" s="1">
        <v>1630</v>
      </c>
      <c r="N196" s="1">
        <v>41.012</v>
      </c>
      <c r="O196" s="1">
        <v>39.200000000000003</v>
      </c>
      <c r="P196" s="1" t="s">
        <v>14</v>
      </c>
      <c r="S196" s="1">
        <v>37400</v>
      </c>
      <c r="T196" s="1">
        <v>6390</v>
      </c>
      <c r="U196" s="1">
        <v>12800</v>
      </c>
      <c r="V196" s="1">
        <v>2400</v>
      </c>
      <c r="W196" s="1">
        <v>3463.6</v>
      </c>
      <c r="X196" s="1">
        <v>3950</v>
      </c>
      <c r="Y196" s="1">
        <v>190.23</v>
      </c>
      <c r="AA196">
        <f t="shared" si="34"/>
        <v>377.05320576000003</v>
      </c>
      <c r="AB196" s="9">
        <f t="shared" si="43"/>
        <v>0.85828877005347592</v>
      </c>
      <c r="AC196" s="9">
        <f t="shared" si="44"/>
        <v>0.81690140845070425</v>
      </c>
      <c r="AD196" s="9">
        <f t="shared" si="45"/>
        <v>0.9765625</v>
      </c>
      <c r="AE196" s="9">
        <f t="shared" si="46"/>
        <v>0.6791666666666667</v>
      </c>
      <c r="AF196" s="9">
        <f t="shared" si="47"/>
        <v>1.1840859221619125E-2</v>
      </c>
      <c r="AG196" s="9">
        <f>O196/X196</f>
        <v>9.9240506329113937E-3</v>
      </c>
      <c r="AH196" s="9"/>
    </row>
    <row r="197" spans="1:34" x14ac:dyDescent="0.25">
      <c r="A197" s="1" t="s">
        <v>419</v>
      </c>
      <c r="B197" s="1">
        <v>201602560</v>
      </c>
      <c r="C197" s="1" t="s">
        <v>287</v>
      </c>
      <c r="D197" s="1" t="s">
        <v>308</v>
      </c>
      <c r="E197" s="1">
        <v>4953250</v>
      </c>
      <c r="F197" s="1">
        <v>377.05320576000003</v>
      </c>
      <c r="G197" s="1" t="s">
        <v>21</v>
      </c>
      <c r="H197" s="1" t="s">
        <v>254</v>
      </c>
      <c r="I197" s="2">
        <v>42546.545138888891</v>
      </c>
      <c r="J197" s="1">
        <v>33200</v>
      </c>
      <c r="K197" s="1">
        <v>5410</v>
      </c>
      <c r="L197" s="1">
        <v>13200</v>
      </c>
      <c r="M197" s="1">
        <v>1590</v>
      </c>
      <c r="N197" s="1">
        <v>14.680999999999999</v>
      </c>
      <c r="O197" s="1" t="s">
        <v>111</v>
      </c>
      <c r="P197" s="1" t="s">
        <v>14</v>
      </c>
      <c r="S197" s="1">
        <v>36100</v>
      </c>
      <c r="T197" s="1">
        <v>6170</v>
      </c>
      <c r="U197" s="1">
        <v>13200</v>
      </c>
      <c r="V197" s="1">
        <v>2360</v>
      </c>
      <c r="W197" s="1">
        <v>3290.7</v>
      </c>
      <c r="X197" s="1">
        <v>2790</v>
      </c>
      <c r="Y197" s="1">
        <v>151.09</v>
      </c>
      <c r="AA197">
        <f t="shared" si="34"/>
        <v>377.05320576000003</v>
      </c>
      <c r="AB197" s="9">
        <f t="shared" si="43"/>
        <v>0.91966759002770082</v>
      </c>
      <c r="AC197" s="9">
        <f t="shared" si="44"/>
        <v>0.87682333873581852</v>
      </c>
      <c r="AD197" s="9">
        <f t="shared" si="45"/>
        <v>1</v>
      </c>
      <c r="AE197" s="9">
        <f t="shared" si="46"/>
        <v>0.67372881355932202</v>
      </c>
      <c r="AF197" s="9">
        <f t="shared" si="47"/>
        <v>4.4613608046920111E-3</v>
      </c>
      <c r="AG197" s="9"/>
      <c r="AH197" s="9"/>
    </row>
    <row r="198" spans="1:34" x14ac:dyDescent="0.25">
      <c r="A198" s="1" t="s">
        <v>426</v>
      </c>
      <c r="B198" s="1">
        <v>201602107</v>
      </c>
      <c r="C198" s="1" t="s">
        <v>287</v>
      </c>
      <c r="D198" s="1" t="s">
        <v>303</v>
      </c>
      <c r="E198" s="1">
        <v>4953250</v>
      </c>
      <c r="F198" s="1">
        <v>377.05320576000003</v>
      </c>
      <c r="G198" s="1" t="s">
        <v>21</v>
      </c>
      <c r="H198" s="1" t="s">
        <v>254</v>
      </c>
      <c r="I198" s="2">
        <v>42521.583333333336</v>
      </c>
      <c r="J198" s="1">
        <v>39200</v>
      </c>
      <c r="K198" s="1">
        <v>6890</v>
      </c>
      <c r="L198" s="1">
        <v>15400</v>
      </c>
      <c r="M198" s="1">
        <v>1810</v>
      </c>
      <c r="N198" s="1">
        <v>34.817999999999998</v>
      </c>
      <c r="O198" s="1">
        <v>25.5</v>
      </c>
      <c r="P198" s="1" t="s">
        <v>14</v>
      </c>
      <c r="S198" s="1">
        <v>93600</v>
      </c>
      <c r="T198" s="1">
        <v>17400</v>
      </c>
      <c r="U198" s="1">
        <v>31000</v>
      </c>
      <c r="V198" s="1">
        <v>5910</v>
      </c>
      <c r="W198" s="1">
        <v>4624.3</v>
      </c>
      <c r="X198" s="1">
        <v>10800</v>
      </c>
      <c r="Y198" s="1">
        <v>539.42999999999995</v>
      </c>
      <c r="AA198">
        <f t="shared" si="34"/>
        <v>377.05320576000003</v>
      </c>
      <c r="AB198" s="9">
        <f t="shared" si="43"/>
        <v>0.41880341880341881</v>
      </c>
      <c r="AC198" s="9">
        <f t="shared" si="44"/>
        <v>0.39597701149425285</v>
      </c>
      <c r="AD198" s="9">
        <f t="shared" si="45"/>
        <v>0.49677419354838709</v>
      </c>
      <c r="AE198" s="9">
        <f t="shared" si="46"/>
        <v>0.30626057529610828</v>
      </c>
      <c r="AF198" s="9">
        <f t="shared" si="47"/>
        <v>7.5293557943905019E-3</v>
      </c>
      <c r="AG198" s="9">
        <f>O198/X198</f>
        <v>2.3611111111111111E-3</v>
      </c>
      <c r="AH198" s="9"/>
    </row>
    <row r="199" spans="1:34" x14ac:dyDescent="0.25">
      <c r="A199" s="1" t="s">
        <v>412</v>
      </c>
      <c r="B199" s="1">
        <v>201601868</v>
      </c>
      <c r="C199" s="1" t="s">
        <v>287</v>
      </c>
      <c r="D199" s="1" t="s">
        <v>302</v>
      </c>
      <c r="E199" s="1">
        <v>4953250</v>
      </c>
      <c r="F199" s="1">
        <v>377.05320576000003</v>
      </c>
      <c r="G199" s="1" t="s">
        <v>21</v>
      </c>
      <c r="H199" s="1" t="s">
        <v>254</v>
      </c>
      <c r="I199" s="2">
        <v>42511.552083333336</v>
      </c>
      <c r="J199" s="1">
        <v>45100</v>
      </c>
      <c r="K199" s="1">
        <v>7590</v>
      </c>
      <c r="L199" s="1">
        <v>23600</v>
      </c>
      <c r="M199" s="1">
        <v>2040</v>
      </c>
      <c r="N199" s="1">
        <v>25.416</v>
      </c>
      <c r="O199" s="1">
        <v>44.8</v>
      </c>
      <c r="P199" s="1" t="s">
        <v>14</v>
      </c>
      <c r="S199" s="1">
        <v>90100</v>
      </c>
      <c r="T199" s="1">
        <v>20000</v>
      </c>
      <c r="U199" s="1">
        <v>22900</v>
      </c>
      <c r="V199" s="1">
        <v>7590</v>
      </c>
      <c r="W199" s="1">
        <v>32813</v>
      </c>
      <c r="X199" s="1">
        <v>35100</v>
      </c>
      <c r="Y199" s="1">
        <v>1067.7</v>
      </c>
      <c r="AA199">
        <f t="shared" si="34"/>
        <v>377.05320576000003</v>
      </c>
      <c r="AB199" s="9">
        <f t="shared" si="43"/>
        <v>0.50055493895671477</v>
      </c>
      <c r="AC199" s="9">
        <f t="shared" si="44"/>
        <v>0.3795</v>
      </c>
      <c r="AD199" s="9">
        <f t="shared" si="45"/>
        <v>1.0305676855895196</v>
      </c>
      <c r="AE199" s="9">
        <f t="shared" si="46"/>
        <v>0.26877470355731226</v>
      </c>
      <c r="AF199" s="9">
        <f t="shared" si="47"/>
        <v>7.7457105415536525E-4</v>
      </c>
      <c r="AG199" s="9">
        <f>O199/X199</f>
        <v>1.2763532763532762E-3</v>
      </c>
      <c r="AH199" s="9"/>
    </row>
    <row r="200" spans="1:34" x14ac:dyDescent="0.25">
      <c r="A200" s="1" t="s">
        <v>437</v>
      </c>
      <c r="B200" s="1">
        <v>201601639</v>
      </c>
      <c r="C200" s="1" t="s">
        <v>287</v>
      </c>
      <c r="D200" s="1" t="s">
        <v>300</v>
      </c>
      <c r="E200" s="1">
        <v>4953250</v>
      </c>
      <c r="F200" s="1">
        <v>377.05320576000003</v>
      </c>
      <c r="G200" s="1" t="s">
        <v>21</v>
      </c>
      <c r="H200" s="1" t="s">
        <v>254</v>
      </c>
      <c r="I200" s="2">
        <v>42499.614583333336</v>
      </c>
      <c r="J200" s="1">
        <v>53000</v>
      </c>
      <c r="K200" s="1">
        <v>9710</v>
      </c>
      <c r="L200" s="1">
        <v>22000</v>
      </c>
      <c r="M200" s="1">
        <v>2050</v>
      </c>
      <c r="N200" s="1">
        <v>35.055</v>
      </c>
      <c r="O200" s="1" t="s">
        <v>111</v>
      </c>
      <c r="P200" s="1" t="s">
        <v>14</v>
      </c>
      <c r="S200" s="1">
        <v>83800</v>
      </c>
      <c r="T200" s="1">
        <v>16800</v>
      </c>
      <c r="U200" s="1">
        <v>19500</v>
      </c>
      <c r="V200" s="1">
        <v>5040</v>
      </c>
      <c r="W200" s="1">
        <v>17997</v>
      </c>
      <c r="X200" s="1">
        <v>20700</v>
      </c>
      <c r="Y200" s="1">
        <v>1006.1</v>
      </c>
      <c r="AA200">
        <f t="shared" ref="AA200:AA239" si="48">F200</f>
        <v>377.05320576000003</v>
      </c>
      <c r="AB200" s="9">
        <f t="shared" si="43"/>
        <v>0.63245823389021483</v>
      </c>
      <c r="AC200" s="9">
        <f t="shared" si="44"/>
        <v>0.57797619047619042</v>
      </c>
      <c r="AD200" s="9">
        <f t="shared" si="45"/>
        <v>1.1282051282051282</v>
      </c>
      <c r="AE200" s="9">
        <f t="shared" si="46"/>
        <v>0.40674603174603174</v>
      </c>
      <c r="AF200" s="9">
        <f t="shared" si="47"/>
        <v>1.9478246374395733E-3</v>
      </c>
      <c r="AG200" s="9"/>
      <c r="AH200" s="9"/>
    </row>
    <row r="201" spans="1:34" x14ac:dyDescent="0.25">
      <c r="A201" s="1" t="s">
        <v>410</v>
      </c>
      <c r="B201" s="1">
        <v>201601705</v>
      </c>
      <c r="C201" s="1" t="s">
        <v>287</v>
      </c>
      <c r="D201" s="1" t="s">
        <v>301</v>
      </c>
      <c r="E201" s="1">
        <v>4953250</v>
      </c>
      <c r="F201" s="1">
        <v>377.05320576000003</v>
      </c>
      <c r="G201" s="1" t="s">
        <v>21</v>
      </c>
      <c r="H201" s="1" t="s">
        <v>254</v>
      </c>
      <c r="I201" s="2">
        <v>42505.427083333336</v>
      </c>
      <c r="J201" s="1">
        <v>56600</v>
      </c>
      <c r="K201" s="1">
        <v>10500</v>
      </c>
      <c r="L201" s="1">
        <v>23100</v>
      </c>
      <c r="M201" s="1">
        <v>1810</v>
      </c>
      <c r="N201" s="1">
        <v>32.045000000000002</v>
      </c>
      <c r="O201" s="1">
        <v>29.2</v>
      </c>
      <c r="P201" s="1" t="s">
        <v>14</v>
      </c>
      <c r="S201" s="1">
        <v>72500</v>
      </c>
      <c r="T201" s="1">
        <v>14300</v>
      </c>
      <c r="U201" s="1">
        <v>22100</v>
      </c>
      <c r="V201" s="1">
        <v>3280</v>
      </c>
      <c r="W201" s="1">
        <v>7335.6</v>
      </c>
      <c r="X201" s="1">
        <v>10000</v>
      </c>
      <c r="Y201" s="1">
        <v>421.11</v>
      </c>
      <c r="AA201">
        <f t="shared" si="48"/>
        <v>377.05320576000003</v>
      </c>
      <c r="AB201" s="9">
        <f t="shared" si="43"/>
        <v>0.78068965517241384</v>
      </c>
      <c r="AC201" s="9">
        <f t="shared" si="44"/>
        <v>0.73426573426573427</v>
      </c>
      <c r="AD201" s="9">
        <f t="shared" si="45"/>
        <v>1.0452488687782806</v>
      </c>
      <c r="AE201" s="9">
        <f t="shared" si="46"/>
        <v>0.55182926829268297</v>
      </c>
      <c r="AF201" s="9">
        <f t="shared" si="47"/>
        <v>4.3684224875947435E-3</v>
      </c>
      <c r="AG201" s="9">
        <f>O201/X201</f>
        <v>2.9199999999999999E-3</v>
      </c>
      <c r="AH201" s="9"/>
    </row>
    <row r="202" spans="1:34" x14ac:dyDescent="0.25">
      <c r="A202" s="1" t="s">
        <v>432</v>
      </c>
      <c r="B202" s="1">
        <v>201601341</v>
      </c>
      <c r="C202" s="1" t="s">
        <v>287</v>
      </c>
      <c r="D202" s="1" t="s">
        <v>296</v>
      </c>
      <c r="E202" s="1">
        <v>4953250</v>
      </c>
      <c r="F202" s="1">
        <v>377.05320576000003</v>
      </c>
      <c r="G202" s="1" t="s">
        <v>21</v>
      </c>
      <c r="H202" s="1" t="s">
        <v>254</v>
      </c>
      <c r="I202" s="2">
        <v>42472.4375</v>
      </c>
      <c r="J202" s="1">
        <v>62000</v>
      </c>
      <c r="K202" s="1">
        <v>12500</v>
      </c>
      <c r="L202" s="1">
        <v>31300</v>
      </c>
      <c r="M202" s="1">
        <v>2009.9999999999998</v>
      </c>
      <c r="N202" s="1">
        <v>18.207999999999998</v>
      </c>
      <c r="O202" s="1" t="s">
        <v>111</v>
      </c>
      <c r="P202" s="1" t="s">
        <v>14</v>
      </c>
      <c r="S202" s="1">
        <v>78000</v>
      </c>
      <c r="T202" s="1">
        <v>14600</v>
      </c>
      <c r="U202" s="1">
        <v>30800</v>
      </c>
      <c r="V202" s="1">
        <v>2350</v>
      </c>
      <c r="W202" s="1">
        <v>777.07</v>
      </c>
      <c r="X202" s="1">
        <v>1490</v>
      </c>
      <c r="Y202" s="1">
        <v>371.79</v>
      </c>
      <c r="AA202">
        <f t="shared" si="48"/>
        <v>377.05320576000003</v>
      </c>
      <c r="AB202" s="9">
        <f t="shared" si="43"/>
        <v>0.79487179487179482</v>
      </c>
      <c r="AC202" s="9">
        <f t="shared" si="44"/>
        <v>0.85616438356164382</v>
      </c>
      <c r="AD202" s="9">
        <f t="shared" si="45"/>
        <v>1.0162337662337662</v>
      </c>
      <c r="AE202" s="9">
        <f t="shared" si="46"/>
        <v>0.85531914893617011</v>
      </c>
      <c r="AF202" s="9">
        <f t="shared" si="47"/>
        <v>2.3431608478000691E-2</v>
      </c>
      <c r="AG202" s="9"/>
      <c r="AH202" s="9"/>
    </row>
    <row r="203" spans="1:34" x14ac:dyDescent="0.25">
      <c r="A203" s="1" t="s">
        <v>483</v>
      </c>
      <c r="B203" s="1">
        <v>201601572</v>
      </c>
      <c r="C203" s="1" t="s">
        <v>287</v>
      </c>
      <c r="D203" s="1" t="s">
        <v>299</v>
      </c>
      <c r="E203" s="1">
        <v>4953250</v>
      </c>
      <c r="F203" s="1">
        <v>377.05320576000003</v>
      </c>
      <c r="G203" s="1" t="s">
        <v>21</v>
      </c>
      <c r="H203" s="1" t="s">
        <v>254</v>
      </c>
      <c r="I203" s="2">
        <v>42492.5</v>
      </c>
      <c r="J203" s="1">
        <v>73100</v>
      </c>
      <c r="K203" s="1">
        <v>15200</v>
      </c>
      <c r="L203" s="1">
        <v>38600</v>
      </c>
      <c r="M203" s="1">
        <v>2140</v>
      </c>
      <c r="N203" s="1">
        <v>15.893000000000001</v>
      </c>
      <c r="O203" s="1" t="s">
        <v>111</v>
      </c>
      <c r="P203" s="1" t="s">
        <v>14</v>
      </c>
      <c r="S203" s="1">
        <v>77500</v>
      </c>
      <c r="T203" s="1">
        <v>16600</v>
      </c>
      <c r="U203" s="1">
        <v>38400</v>
      </c>
      <c r="V203" s="1">
        <v>2730</v>
      </c>
      <c r="W203" s="1">
        <v>2068.5</v>
      </c>
      <c r="X203" s="1">
        <v>2660</v>
      </c>
      <c r="Y203" s="1">
        <v>97.233000000000004</v>
      </c>
      <c r="AA203">
        <f t="shared" si="48"/>
        <v>377.05320576000003</v>
      </c>
      <c r="AB203" s="9">
        <f t="shared" si="43"/>
        <v>0.94322580645161291</v>
      </c>
      <c r="AC203" s="9">
        <f t="shared" si="44"/>
        <v>0.91566265060240959</v>
      </c>
      <c r="AD203" s="9">
        <f t="shared" si="45"/>
        <v>1.0052083333333333</v>
      </c>
      <c r="AE203" s="9">
        <f t="shared" si="46"/>
        <v>0.78388278388278387</v>
      </c>
      <c r="AF203" s="9">
        <f t="shared" si="47"/>
        <v>7.6833454193860288E-3</v>
      </c>
      <c r="AG203" s="9"/>
      <c r="AH203" s="9"/>
    </row>
    <row r="204" spans="1:34" x14ac:dyDescent="0.25">
      <c r="A204" s="1" t="s">
        <v>444</v>
      </c>
      <c r="B204" s="1">
        <v>201601431</v>
      </c>
      <c r="C204" s="1" t="s">
        <v>287</v>
      </c>
      <c r="D204" s="1" t="s">
        <v>297</v>
      </c>
      <c r="E204" s="1">
        <v>4953250</v>
      </c>
      <c r="F204" s="1">
        <v>377.05320576000003</v>
      </c>
      <c r="G204" s="1" t="s">
        <v>21</v>
      </c>
      <c r="H204" s="1" t="s">
        <v>254</v>
      </c>
      <c r="I204" s="2">
        <v>42479.428472222222</v>
      </c>
      <c r="J204" s="1">
        <v>67900</v>
      </c>
      <c r="K204" s="1">
        <v>14500</v>
      </c>
      <c r="L204" s="1">
        <v>37400</v>
      </c>
      <c r="M204" s="1">
        <v>2060</v>
      </c>
      <c r="N204" s="1">
        <v>15.976000000000001</v>
      </c>
      <c r="O204" s="1" t="s">
        <v>111</v>
      </c>
      <c r="P204" s="1" t="s">
        <v>14</v>
      </c>
      <c r="S204" s="1">
        <v>71900</v>
      </c>
      <c r="T204" s="1">
        <v>16100.000000000002</v>
      </c>
      <c r="U204" s="1">
        <v>35100</v>
      </c>
      <c r="V204" s="1">
        <v>2640</v>
      </c>
      <c r="W204" s="1">
        <v>1002.6</v>
      </c>
      <c r="X204" s="1">
        <v>5820</v>
      </c>
      <c r="Y204" s="1">
        <v>266.10000000000002</v>
      </c>
      <c r="AA204">
        <f t="shared" si="48"/>
        <v>377.05320576000003</v>
      </c>
      <c r="AB204" s="9">
        <f t="shared" si="43"/>
        <v>0.94436717663421421</v>
      </c>
      <c r="AC204" s="9">
        <f t="shared" si="44"/>
        <v>0.90062111801242228</v>
      </c>
      <c r="AD204" s="9">
        <f t="shared" si="45"/>
        <v>1.0655270655270654</v>
      </c>
      <c r="AE204" s="9">
        <f t="shared" si="46"/>
        <v>0.78030303030303028</v>
      </c>
      <c r="AF204" s="9">
        <f t="shared" si="47"/>
        <v>1.5934570117693996E-2</v>
      </c>
      <c r="AG204" s="9"/>
      <c r="AH204" s="9"/>
    </row>
    <row r="205" spans="1:34" x14ac:dyDescent="0.25">
      <c r="A205" s="1" t="s">
        <v>450</v>
      </c>
      <c r="B205" s="1">
        <v>201601510</v>
      </c>
      <c r="C205" s="1" t="s">
        <v>287</v>
      </c>
      <c r="D205" s="1" t="s">
        <v>298</v>
      </c>
      <c r="E205" s="1">
        <v>4953250</v>
      </c>
      <c r="F205" s="1">
        <v>377.05320576000003</v>
      </c>
      <c r="G205" s="1" t="s">
        <v>21</v>
      </c>
      <c r="H205" s="1" t="s">
        <v>254</v>
      </c>
      <c r="I205" s="2">
        <v>42486.420138888891</v>
      </c>
      <c r="J205" s="1">
        <v>74200</v>
      </c>
      <c r="K205" s="1">
        <v>15200</v>
      </c>
      <c r="L205" s="1">
        <v>40900</v>
      </c>
      <c r="M205" s="1">
        <v>2320</v>
      </c>
      <c r="N205" s="1">
        <v>15.343999999999999</v>
      </c>
      <c r="O205" s="1" t="s">
        <v>111</v>
      </c>
      <c r="P205" s="1" t="s">
        <v>14</v>
      </c>
      <c r="S205" s="1">
        <v>85700</v>
      </c>
      <c r="T205" s="1">
        <v>17100</v>
      </c>
      <c r="U205" s="1">
        <v>41500</v>
      </c>
      <c r="V205" s="1">
        <v>2390</v>
      </c>
      <c r="W205" s="1">
        <v>706.83</v>
      </c>
      <c r="X205" s="1">
        <v>1170</v>
      </c>
      <c r="Y205" s="1">
        <v>151.52000000000001</v>
      </c>
      <c r="AA205">
        <f t="shared" si="48"/>
        <v>377.05320576000003</v>
      </c>
      <c r="AB205" s="9">
        <f t="shared" si="43"/>
        <v>0.86581096849474914</v>
      </c>
      <c r="AC205" s="9">
        <f t="shared" si="44"/>
        <v>0.88888888888888884</v>
      </c>
      <c r="AD205" s="9">
        <f t="shared" si="45"/>
        <v>0.98554216867469879</v>
      </c>
      <c r="AE205" s="9">
        <f t="shared" si="46"/>
        <v>0.97071129707112969</v>
      </c>
      <c r="AF205" s="9">
        <f t="shared" si="47"/>
        <v>2.1708190088140004E-2</v>
      </c>
      <c r="AG205" s="9"/>
      <c r="AH205" s="9"/>
    </row>
    <row r="206" spans="1:34" x14ac:dyDescent="0.25">
      <c r="A206" s="1" t="s">
        <v>454</v>
      </c>
      <c r="B206" s="1">
        <v>201601509</v>
      </c>
      <c r="C206" s="1" t="s">
        <v>287</v>
      </c>
      <c r="D206" s="1" t="s">
        <v>298</v>
      </c>
      <c r="E206" s="1">
        <v>4953250</v>
      </c>
      <c r="F206" s="1">
        <v>377.05320576000003</v>
      </c>
      <c r="G206" s="1" t="s">
        <v>21</v>
      </c>
      <c r="H206" s="1" t="s">
        <v>254</v>
      </c>
      <c r="I206" s="2">
        <v>42486.416666666664</v>
      </c>
      <c r="J206" s="1">
        <v>74400</v>
      </c>
      <c r="K206" s="1">
        <v>15200</v>
      </c>
      <c r="L206" s="1">
        <v>40800</v>
      </c>
      <c r="M206" s="1">
        <v>2310</v>
      </c>
      <c r="N206" s="1">
        <v>12.709</v>
      </c>
      <c r="O206" s="1" t="s">
        <v>111</v>
      </c>
      <c r="P206" s="1" t="s">
        <v>14</v>
      </c>
      <c r="S206" s="1">
        <v>86000</v>
      </c>
      <c r="T206" s="1">
        <v>17300</v>
      </c>
      <c r="U206" s="1">
        <v>41300</v>
      </c>
      <c r="V206" s="1">
        <v>2400</v>
      </c>
      <c r="W206" s="1">
        <v>734.71</v>
      </c>
      <c r="X206" s="1">
        <v>1210</v>
      </c>
      <c r="Y206" s="1">
        <v>151.52000000000001</v>
      </c>
      <c r="AA206">
        <f t="shared" si="48"/>
        <v>377.05320576000003</v>
      </c>
      <c r="AB206" s="9">
        <f t="shared" si="43"/>
        <v>0.8651162790697674</v>
      </c>
      <c r="AC206" s="9">
        <f t="shared" si="44"/>
        <v>0.87861271676300579</v>
      </c>
      <c r="AD206" s="9">
        <f t="shared" si="45"/>
        <v>0.98789346246973364</v>
      </c>
      <c r="AE206" s="9">
        <f t="shared" si="46"/>
        <v>0.96250000000000002</v>
      </c>
      <c r="AF206" s="9">
        <f t="shared" si="47"/>
        <v>1.7297981516516719E-2</v>
      </c>
      <c r="AG206" s="9"/>
      <c r="AH206" s="9"/>
    </row>
    <row r="207" spans="1:34" x14ac:dyDescent="0.25">
      <c r="A207" s="1" t="s">
        <v>465</v>
      </c>
      <c r="B207" s="1">
        <v>201600798</v>
      </c>
      <c r="C207" s="1" t="s">
        <v>287</v>
      </c>
      <c r="D207" s="1" t="s">
        <v>291</v>
      </c>
      <c r="E207" s="1">
        <v>4953250</v>
      </c>
      <c r="F207" s="1">
        <v>377.05320576000003</v>
      </c>
      <c r="G207" s="1" t="s">
        <v>21</v>
      </c>
      <c r="H207" s="1" t="s">
        <v>254</v>
      </c>
      <c r="I207" s="2">
        <v>42438.506944444445</v>
      </c>
      <c r="J207" s="1">
        <v>73100</v>
      </c>
      <c r="K207" s="1">
        <v>17900</v>
      </c>
      <c r="L207" s="1">
        <v>40600</v>
      </c>
      <c r="M207" s="1">
        <v>2430</v>
      </c>
      <c r="N207" s="1">
        <v>10.039999999999999</v>
      </c>
      <c r="O207" s="1" t="s">
        <v>111</v>
      </c>
      <c r="P207" s="1" t="s">
        <v>14</v>
      </c>
      <c r="S207" s="1">
        <v>72400</v>
      </c>
      <c r="T207" s="1">
        <v>17600</v>
      </c>
      <c r="U207" s="1">
        <v>35500</v>
      </c>
      <c r="V207" s="1">
        <v>2910</v>
      </c>
      <c r="W207" s="1">
        <v>3731</v>
      </c>
      <c r="X207" s="1">
        <v>3920</v>
      </c>
      <c r="Y207" s="1">
        <v>196.4</v>
      </c>
      <c r="AA207">
        <f t="shared" si="48"/>
        <v>377.05320576000003</v>
      </c>
      <c r="AB207" s="9">
        <f t="shared" si="43"/>
        <v>1.0096685082872927</v>
      </c>
      <c r="AC207" s="9">
        <f t="shared" si="44"/>
        <v>1.0170454545454546</v>
      </c>
      <c r="AD207" s="9">
        <f t="shared" si="45"/>
        <v>1.1436619718309859</v>
      </c>
      <c r="AE207" s="9">
        <f t="shared" si="46"/>
        <v>0.83505154639175261</v>
      </c>
      <c r="AF207" s="9">
        <f t="shared" si="47"/>
        <v>2.6909675690163491E-3</v>
      </c>
      <c r="AG207" s="9"/>
      <c r="AH207" s="9"/>
    </row>
    <row r="208" spans="1:34" x14ac:dyDescent="0.25">
      <c r="A208" s="1" t="s">
        <v>471</v>
      </c>
      <c r="B208" s="1">
        <v>201601040</v>
      </c>
      <c r="C208" s="1" t="s">
        <v>287</v>
      </c>
      <c r="D208" s="1" t="s">
        <v>294</v>
      </c>
      <c r="E208" s="1">
        <v>4953250</v>
      </c>
      <c r="F208" s="1">
        <v>377.05320576000003</v>
      </c>
      <c r="G208" s="1" t="s">
        <v>21</v>
      </c>
      <c r="H208" s="1" t="s">
        <v>254</v>
      </c>
      <c r="I208" s="2">
        <v>42458.409722222219</v>
      </c>
      <c r="J208" s="1">
        <v>76800</v>
      </c>
      <c r="K208" s="1">
        <v>17700</v>
      </c>
      <c r="L208" s="1">
        <v>41800</v>
      </c>
      <c r="M208" s="1">
        <v>2230</v>
      </c>
      <c r="N208" s="1">
        <v>16.100999999999999</v>
      </c>
      <c r="O208" s="1" t="s">
        <v>111</v>
      </c>
      <c r="P208" s="1" t="s">
        <v>14</v>
      </c>
      <c r="S208" s="1">
        <v>78100</v>
      </c>
      <c r="T208" s="1">
        <v>18300</v>
      </c>
      <c r="U208" s="1">
        <v>41600</v>
      </c>
      <c r="V208" s="1">
        <v>2660</v>
      </c>
      <c r="W208" s="1">
        <v>1974.7</v>
      </c>
      <c r="X208" s="1">
        <v>1610</v>
      </c>
      <c r="Y208" s="1">
        <v>55.295000000000002</v>
      </c>
      <c r="AA208">
        <f t="shared" si="48"/>
        <v>377.05320576000003</v>
      </c>
      <c r="AB208" s="9">
        <f t="shared" si="43"/>
        <v>0.98335467349551853</v>
      </c>
      <c r="AC208" s="9">
        <f t="shared" si="44"/>
        <v>0.96721311475409832</v>
      </c>
      <c r="AD208" s="9">
        <f t="shared" si="45"/>
        <v>1.0048076923076923</v>
      </c>
      <c r="AE208" s="9">
        <f t="shared" si="46"/>
        <v>0.83834586466165417</v>
      </c>
      <c r="AF208" s="9">
        <f t="shared" si="47"/>
        <v>8.1536435914316089E-3</v>
      </c>
      <c r="AG208" s="9"/>
      <c r="AH208" s="9"/>
    </row>
    <row r="209" spans="1:34" x14ac:dyDescent="0.25">
      <c r="A209" s="1" t="s">
        <v>473</v>
      </c>
      <c r="B209" s="1">
        <v>201600827</v>
      </c>
      <c r="C209" s="1" t="s">
        <v>287</v>
      </c>
      <c r="D209" s="1" t="s">
        <v>292</v>
      </c>
      <c r="E209" s="1">
        <v>4953250</v>
      </c>
      <c r="F209" s="1">
        <v>377.05320576000003</v>
      </c>
      <c r="G209" s="1" t="s">
        <v>21</v>
      </c>
      <c r="H209" s="1" t="s">
        <v>254</v>
      </c>
      <c r="I209" s="2">
        <v>42444.458333333336</v>
      </c>
      <c r="J209" s="1">
        <v>82900</v>
      </c>
      <c r="K209" s="1">
        <v>20300</v>
      </c>
      <c r="L209" s="1">
        <v>48600</v>
      </c>
      <c r="M209" s="1">
        <v>2620</v>
      </c>
      <c r="N209" s="1" t="s">
        <v>24</v>
      </c>
      <c r="O209" s="1" t="s">
        <v>111</v>
      </c>
      <c r="P209" s="1" t="s">
        <v>14</v>
      </c>
      <c r="S209" s="1">
        <v>76800</v>
      </c>
      <c r="T209" s="1">
        <v>19400</v>
      </c>
      <c r="U209" s="1">
        <v>39200</v>
      </c>
      <c r="V209" s="1">
        <v>2720</v>
      </c>
      <c r="W209" s="1">
        <v>1899.9</v>
      </c>
      <c r="X209" s="1">
        <v>1950</v>
      </c>
      <c r="Y209" s="1">
        <v>76.986000000000004</v>
      </c>
      <c r="AA209">
        <f t="shared" si="48"/>
        <v>377.05320576000003</v>
      </c>
      <c r="AB209" s="9">
        <f t="shared" si="43"/>
        <v>1.0794270833333333</v>
      </c>
      <c r="AC209" s="9">
        <f t="shared" si="44"/>
        <v>1.0463917525773196</v>
      </c>
      <c r="AD209" s="9">
        <f t="shared" si="45"/>
        <v>1.239795918367347</v>
      </c>
      <c r="AE209" s="9">
        <f t="shared" si="46"/>
        <v>0.96323529411764708</v>
      </c>
      <c r="AF209" s="9"/>
      <c r="AG209" s="9"/>
      <c r="AH209" s="9"/>
    </row>
    <row r="210" spans="1:34" x14ac:dyDescent="0.25">
      <c r="A210" s="1" t="s">
        <v>478</v>
      </c>
      <c r="B210" s="1">
        <v>201600928</v>
      </c>
      <c r="C210" s="1" t="s">
        <v>287</v>
      </c>
      <c r="D210" s="1" t="s">
        <v>293</v>
      </c>
      <c r="E210" s="1">
        <v>4953250</v>
      </c>
      <c r="F210" s="1">
        <v>377.05320576000003</v>
      </c>
      <c r="G210" s="1" t="s">
        <v>21</v>
      </c>
      <c r="H210" s="1" t="s">
        <v>254</v>
      </c>
      <c r="I210" s="2">
        <v>42451.486111111109</v>
      </c>
      <c r="J210" s="1">
        <v>79600</v>
      </c>
      <c r="K210" s="1">
        <v>19300</v>
      </c>
      <c r="L210" s="1">
        <v>43100</v>
      </c>
      <c r="M210" s="1">
        <v>2360</v>
      </c>
      <c r="N210" s="1">
        <v>10.061</v>
      </c>
      <c r="O210" s="1" t="s">
        <v>111</v>
      </c>
      <c r="P210" s="1" t="s">
        <v>14</v>
      </c>
      <c r="S210" s="1">
        <v>82100</v>
      </c>
      <c r="T210" s="1">
        <v>19800</v>
      </c>
      <c r="U210" s="1">
        <v>42600</v>
      </c>
      <c r="V210" s="1">
        <v>2450</v>
      </c>
      <c r="W210" s="1">
        <v>545.4</v>
      </c>
      <c r="X210" s="1">
        <v>679</v>
      </c>
      <c r="Y210" s="1">
        <v>87.585999999999999</v>
      </c>
      <c r="AA210">
        <f t="shared" si="48"/>
        <v>377.05320576000003</v>
      </c>
      <c r="AB210" s="9">
        <f t="shared" si="43"/>
        <v>0.9695493300852619</v>
      </c>
      <c r="AC210" s="9">
        <f t="shared" si="44"/>
        <v>0.9747474747474747</v>
      </c>
      <c r="AD210" s="9">
        <f t="shared" si="45"/>
        <v>1.011737089201878</v>
      </c>
      <c r="AE210" s="9">
        <f t="shared" si="46"/>
        <v>0.96326530612244898</v>
      </c>
      <c r="AF210" s="9">
        <f>N210/W210</f>
        <v>1.8447011367803447E-2</v>
      </c>
      <c r="AG210" s="9"/>
      <c r="AH210" s="9"/>
    </row>
    <row r="211" spans="1:34" x14ac:dyDescent="0.25">
      <c r="A211" s="1" t="s">
        <v>488</v>
      </c>
      <c r="B211" s="1">
        <v>201601175</v>
      </c>
      <c r="C211" s="1" t="s">
        <v>287</v>
      </c>
      <c r="D211" s="1" t="s">
        <v>295</v>
      </c>
      <c r="E211" s="1">
        <v>4953250</v>
      </c>
      <c r="F211" s="1">
        <v>377.05320576000003</v>
      </c>
      <c r="G211" s="1" t="s">
        <v>21</v>
      </c>
      <c r="H211" s="1" t="s">
        <v>254</v>
      </c>
      <c r="I211" s="2">
        <v>42464.611111111109</v>
      </c>
      <c r="J211" s="1">
        <v>79300</v>
      </c>
      <c r="K211" s="1">
        <v>18700</v>
      </c>
      <c r="L211" s="1">
        <v>50100</v>
      </c>
      <c r="M211" s="1">
        <v>2480</v>
      </c>
      <c r="N211" s="1">
        <v>14.619</v>
      </c>
      <c r="O211" s="1" t="s">
        <v>111</v>
      </c>
      <c r="P211" s="1" t="s">
        <v>14</v>
      </c>
      <c r="S211" s="1">
        <v>81900</v>
      </c>
      <c r="T211" s="1">
        <v>18700</v>
      </c>
      <c r="U211" s="1">
        <v>49200</v>
      </c>
      <c r="V211" s="1">
        <v>2725</v>
      </c>
      <c r="W211" s="1">
        <v>294.73</v>
      </c>
      <c r="X211" s="1">
        <v>338</v>
      </c>
      <c r="Y211" s="1">
        <v>73.42</v>
      </c>
      <c r="AA211">
        <f t="shared" si="48"/>
        <v>377.05320576000003</v>
      </c>
      <c r="AB211" s="9">
        <f t="shared" si="43"/>
        <v>0.96825396825396826</v>
      </c>
      <c r="AC211" s="9">
        <f t="shared" si="44"/>
        <v>1</v>
      </c>
      <c r="AD211" s="9">
        <f t="shared" si="45"/>
        <v>1.0182926829268293</v>
      </c>
      <c r="AE211" s="9">
        <f t="shared" si="46"/>
        <v>0.91009174311926611</v>
      </c>
      <c r="AF211" s="9">
        <f>N211/W211</f>
        <v>4.9601330030875711E-2</v>
      </c>
      <c r="AG211" s="9"/>
      <c r="AH211" s="9"/>
    </row>
    <row r="212" spans="1:34" x14ac:dyDescent="0.25">
      <c r="A212" s="1" t="s">
        <v>460</v>
      </c>
      <c r="B212" s="1">
        <v>201600729</v>
      </c>
      <c r="C212" s="1" t="s">
        <v>287</v>
      </c>
      <c r="D212" s="1" t="s">
        <v>290</v>
      </c>
      <c r="E212" s="1">
        <v>4953250</v>
      </c>
      <c r="F212" s="1">
        <v>377.05320576000003</v>
      </c>
      <c r="G212" s="1" t="s">
        <v>21</v>
      </c>
      <c r="H212" s="1" t="s">
        <v>254</v>
      </c>
      <c r="I212" s="2">
        <v>42430.34375</v>
      </c>
      <c r="J212" s="1">
        <v>80000</v>
      </c>
      <c r="K212" s="1">
        <v>20700</v>
      </c>
      <c r="L212" s="1">
        <v>47000</v>
      </c>
      <c r="M212" s="1">
        <v>2720</v>
      </c>
      <c r="N212" s="1">
        <v>60.127000000000002</v>
      </c>
      <c r="O212" s="1">
        <v>44.2</v>
      </c>
      <c r="P212" s="1" t="s">
        <v>14</v>
      </c>
      <c r="S212" s="1">
        <v>80500</v>
      </c>
      <c r="T212" s="1">
        <v>20500</v>
      </c>
      <c r="U212" s="1">
        <v>42400</v>
      </c>
      <c r="V212" s="1">
        <v>3440</v>
      </c>
      <c r="W212" s="1">
        <v>3320.9</v>
      </c>
      <c r="X212" s="1">
        <v>3080</v>
      </c>
      <c r="Y212" s="1">
        <v>198.82</v>
      </c>
      <c r="AA212">
        <f t="shared" si="48"/>
        <v>377.05320576000003</v>
      </c>
      <c r="AB212" s="9">
        <f t="shared" si="43"/>
        <v>0.99378881987577639</v>
      </c>
      <c r="AC212" s="9">
        <f t="shared" si="44"/>
        <v>1.0097560975609756</v>
      </c>
      <c r="AD212" s="9">
        <f t="shared" si="45"/>
        <v>1.1084905660377358</v>
      </c>
      <c r="AE212" s="9">
        <f t="shared" si="46"/>
        <v>0.79069767441860461</v>
      </c>
      <c r="AF212" s="9">
        <f>N212/W212</f>
        <v>1.8105634014875485E-2</v>
      </c>
      <c r="AG212" s="9">
        <f>O212/X212</f>
        <v>1.4350649350649352E-2</v>
      </c>
      <c r="AH212" s="9"/>
    </row>
    <row r="213" spans="1:34" x14ac:dyDescent="0.25">
      <c r="A213" s="1" t="s">
        <v>442</v>
      </c>
      <c r="B213" s="1">
        <v>201600512</v>
      </c>
      <c r="C213" s="1" t="s">
        <v>287</v>
      </c>
      <c r="D213" s="1" t="s">
        <v>288</v>
      </c>
      <c r="E213" s="1">
        <v>4953250</v>
      </c>
      <c r="F213" s="1">
        <v>377.05320576000003</v>
      </c>
      <c r="G213" s="1" t="s">
        <v>21</v>
      </c>
      <c r="H213" s="1" t="s">
        <v>254</v>
      </c>
      <c r="I213" s="2">
        <v>42416.708333333336</v>
      </c>
      <c r="J213" s="1">
        <v>77700</v>
      </c>
      <c r="K213" s="1">
        <v>18800</v>
      </c>
      <c r="L213" s="1">
        <v>70700</v>
      </c>
      <c r="M213" s="1">
        <v>3330</v>
      </c>
      <c r="N213" s="1">
        <v>128.53</v>
      </c>
      <c r="O213" s="1">
        <v>71.7</v>
      </c>
      <c r="P213" s="1" t="s">
        <v>14</v>
      </c>
      <c r="S213" s="1">
        <v>118000</v>
      </c>
      <c r="T213" s="1">
        <v>35300</v>
      </c>
      <c r="U213" s="1">
        <v>61600</v>
      </c>
      <c r="V213" s="1">
        <v>11600</v>
      </c>
      <c r="W213" s="1">
        <v>68001</v>
      </c>
      <c r="X213" s="1">
        <v>51600</v>
      </c>
      <c r="Y213" s="1">
        <v>1478.9</v>
      </c>
      <c r="AA213">
        <f t="shared" si="48"/>
        <v>377.05320576000003</v>
      </c>
      <c r="AB213" s="9">
        <f t="shared" si="43"/>
        <v>0.65847457627118644</v>
      </c>
      <c r="AC213" s="9">
        <f t="shared" si="44"/>
        <v>0.53257790368271951</v>
      </c>
      <c r="AD213" s="9">
        <f t="shared" si="45"/>
        <v>1.1477272727272727</v>
      </c>
      <c r="AE213" s="9">
        <f t="shared" si="46"/>
        <v>0.28706896551724137</v>
      </c>
      <c r="AF213" s="9">
        <f>N213/W213</f>
        <v>1.8901192629520154E-3</v>
      </c>
      <c r="AG213" s="9">
        <f>O213/X213</f>
        <v>1.3895348837209302E-3</v>
      </c>
      <c r="AH213" s="9"/>
    </row>
    <row r="214" spans="1:34" x14ac:dyDescent="0.25">
      <c r="A214" s="1" t="s">
        <v>452</v>
      </c>
      <c r="B214" s="1">
        <v>201600690</v>
      </c>
      <c r="C214" s="1" t="s">
        <v>287</v>
      </c>
      <c r="D214" s="1" t="s">
        <v>289</v>
      </c>
      <c r="E214" s="1">
        <v>4953250</v>
      </c>
      <c r="F214" s="1">
        <v>377.05320576000003</v>
      </c>
      <c r="G214" s="1" t="s">
        <v>21</v>
      </c>
      <c r="H214" s="1" t="s">
        <v>254</v>
      </c>
      <c r="I214" s="2">
        <v>42424.361111111109</v>
      </c>
      <c r="J214" s="1">
        <v>83000</v>
      </c>
      <c r="K214" s="1">
        <v>23300</v>
      </c>
      <c r="L214" s="1">
        <v>53400</v>
      </c>
      <c r="M214" s="1">
        <v>2960</v>
      </c>
      <c r="N214" s="1">
        <v>34.829000000000001</v>
      </c>
      <c r="O214" s="1">
        <v>57.2</v>
      </c>
      <c r="P214" s="1">
        <v>6.8570000000000002</v>
      </c>
      <c r="S214" s="1">
        <v>106000</v>
      </c>
      <c r="T214" s="1">
        <v>25600</v>
      </c>
      <c r="U214" s="1">
        <v>50000</v>
      </c>
      <c r="V214" s="1">
        <v>3200</v>
      </c>
      <c r="W214" s="1">
        <v>1579.9</v>
      </c>
      <c r="X214" s="1">
        <v>1140</v>
      </c>
      <c r="Y214" s="1">
        <v>591.5</v>
      </c>
      <c r="AA214">
        <f t="shared" si="48"/>
        <v>377.05320576000003</v>
      </c>
      <c r="AB214" s="9">
        <f t="shared" si="43"/>
        <v>0.78301886792452835</v>
      </c>
      <c r="AC214" s="9">
        <f t="shared" si="44"/>
        <v>0.91015625</v>
      </c>
      <c r="AD214" s="9">
        <f t="shared" si="45"/>
        <v>1.0680000000000001</v>
      </c>
      <c r="AE214" s="9">
        <f t="shared" si="46"/>
        <v>0.92500000000000004</v>
      </c>
      <c r="AF214" s="9">
        <f>N214/W214</f>
        <v>2.2045066143426797E-2</v>
      </c>
      <c r="AG214" s="9">
        <f>O214/X214</f>
        <v>5.0175438596491227E-2</v>
      </c>
      <c r="AH214" s="9">
        <f>P214/Y214</f>
        <v>1.1592561284868977E-2</v>
      </c>
    </row>
    <row r="215" spans="1:34" x14ac:dyDescent="0.25">
      <c r="A215" s="1" t="s">
        <v>628</v>
      </c>
      <c r="B215" s="1" t="s">
        <v>311</v>
      </c>
      <c r="C215" s="1" t="s">
        <v>255</v>
      </c>
      <c r="D215" s="1">
        <v>0</v>
      </c>
      <c r="E215" s="1" t="s">
        <v>312</v>
      </c>
      <c r="F215" s="1">
        <v>377.58428928000001</v>
      </c>
      <c r="G215" s="1" t="s">
        <v>21</v>
      </c>
      <c r="H215" s="1" t="s">
        <v>254</v>
      </c>
      <c r="I215" s="2">
        <v>42228.447916666664</v>
      </c>
      <c r="AA215">
        <f t="shared" si="48"/>
        <v>377.58428928000001</v>
      </c>
      <c r="AB215" s="9"/>
      <c r="AC215" s="9"/>
      <c r="AD215" s="9"/>
      <c r="AE215" s="9"/>
      <c r="AF215" s="9"/>
      <c r="AG215" s="9"/>
      <c r="AH215" s="9"/>
    </row>
    <row r="216" spans="1:34" x14ac:dyDescent="0.25">
      <c r="A216" s="1" t="s">
        <v>629</v>
      </c>
      <c r="B216" s="1" t="s">
        <v>313</v>
      </c>
      <c r="C216" s="1" t="s">
        <v>255</v>
      </c>
      <c r="D216" s="1">
        <v>0</v>
      </c>
      <c r="E216" s="1" t="s">
        <v>314</v>
      </c>
      <c r="F216" s="1">
        <v>421.39063296</v>
      </c>
      <c r="G216" s="1" t="s">
        <v>21</v>
      </c>
      <c r="H216" s="1" t="s">
        <v>254</v>
      </c>
      <c r="I216" s="2">
        <v>42228.40625</v>
      </c>
      <c r="AA216">
        <f t="shared" si="48"/>
        <v>421.39063296</v>
      </c>
      <c r="AB216" s="9"/>
      <c r="AC216" s="9"/>
      <c r="AD216" s="9"/>
      <c r="AE216" s="9"/>
      <c r="AF216" s="9"/>
      <c r="AG216" s="9"/>
      <c r="AH216" s="9"/>
    </row>
    <row r="217" spans="1:34" x14ac:dyDescent="0.25">
      <c r="A217" s="1" t="s">
        <v>408</v>
      </c>
      <c r="B217" s="1">
        <v>201602558</v>
      </c>
      <c r="C217" s="1" t="s">
        <v>287</v>
      </c>
      <c r="D217" s="1" t="s">
        <v>308</v>
      </c>
      <c r="E217" s="1">
        <v>4953000</v>
      </c>
      <c r="F217" s="1">
        <v>421.48719360000001</v>
      </c>
      <c r="G217" s="1" t="s">
        <v>21</v>
      </c>
      <c r="H217" s="1" t="s">
        <v>254</v>
      </c>
      <c r="I217" s="2">
        <v>42546.520833333336</v>
      </c>
      <c r="J217" s="1">
        <v>33600</v>
      </c>
      <c r="K217" s="1">
        <v>5390</v>
      </c>
      <c r="L217" s="1">
        <v>13300</v>
      </c>
      <c r="M217" s="1">
        <v>1630</v>
      </c>
      <c r="N217" s="1">
        <v>14.752000000000001</v>
      </c>
      <c r="O217" s="1" t="s">
        <v>111</v>
      </c>
      <c r="P217" s="1" t="s">
        <v>14</v>
      </c>
      <c r="S217" s="1">
        <v>37700</v>
      </c>
      <c r="T217" s="1">
        <v>6330</v>
      </c>
      <c r="U217" s="1">
        <v>13400</v>
      </c>
      <c r="V217" s="1">
        <v>2480</v>
      </c>
      <c r="W217" s="1">
        <v>2944.3</v>
      </c>
      <c r="X217" s="1">
        <v>3060</v>
      </c>
      <c r="Y217" s="1">
        <v>161.36000000000001</v>
      </c>
      <c r="AA217">
        <f t="shared" si="48"/>
        <v>421.48719360000001</v>
      </c>
      <c r="AB217" s="9">
        <f t="shared" ref="AB217:AB230" si="49">J217/S217</f>
        <v>0.89124668435013266</v>
      </c>
      <c r="AC217" s="9">
        <f t="shared" ref="AC217:AC230" si="50">K217/T217</f>
        <v>0.85150078988941547</v>
      </c>
      <c r="AD217" s="9">
        <f t="shared" ref="AD217:AD230" si="51">L217/U217</f>
        <v>0.9925373134328358</v>
      </c>
      <c r="AE217" s="9">
        <f t="shared" ref="AE217:AE230" si="52">M217/V217</f>
        <v>0.657258064516129</v>
      </c>
      <c r="AF217" s="9">
        <f t="shared" ref="AF217:AF230" si="53">N217/W217</f>
        <v>5.0103589987433349E-3</v>
      </c>
      <c r="AG217" s="9"/>
      <c r="AH217" s="9"/>
    </row>
    <row r="218" spans="1:34" x14ac:dyDescent="0.25">
      <c r="A218" s="1" t="s">
        <v>421</v>
      </c>
      <c r="B218" s="1">
        <v>201602467</v>
      </c>
      <c r="C218" s="1" t="s">
        <v>287</v>
      </c>
      <c r="D218" s="1" t="s">
        <v>307</v>
      </c>
      <c r="E218" s="1">
        <v>4953000</v>
      </c>
      <c r="F218" s="1">
        <v>421.48719360000001</v>
      </c>
      <c r="G218" s="1" t="s">
        <v>21</v>
      </c>
      <c r="H218" s="1" t="s">
        <v>254</v>
      </c>
      <c r="I218" s="2">
        <v>42539.541666666664</v>
      </c>
      <c r="J218" s="1">
        <v>32500</v>
      </c>
      <c r="K218" s="1">
        <v>5240</v>
      </c>
      <c r="L218" s="1">
        <v>12400</v>
      </c>
      <c r="M218" s="1">
        <v>1590</v>
      </c>
      <c r="N218" s="1">
        <v>48.893000000000001</v>
      </c>
      <c r="O218" s="1">
        <v>49.2</v>
      </c>
      <c r="P218" s="1">
        <v>5.6840000000000002</v>
      </c>
      <c r="S218" s="1">
        <v>40500</v>
      </c>
      <c r="T218" s="1">
        <v>6780</v>
      </c>
      <c r="U218" s="1">
        <v>12300</v>
      </c>
      <c r="V218" s="1">
        <v>2570</v>
      </c>
      <c r="W218" s="1">
        <v>3486.2</v>
      </c>
      <c r="X218" s="1">
        <v>4460</v>
      </c>
      <c r="Y218" s="1">
        <v>242.83</v>
      </c>
      <c r="AA218">
        <f t="shared" si="48"/>
        <v>421.48719360000001</v>
      </c>
      <c r="AB218" s="9">
        <f t="shared" si="49"/>
        <v>0.80246913580246915</v>
      </c>
      <c r="AC218" s="9">
        <f t="shared" si="50"/>
        <v>0.77286135693215341</v>
      </c>
      <c r="AD218" s="9">
        <f t="shared" si="51"/>
        <v>1.0081300813008129</v>
      </c>
      <c r="AE218" s="9">
        <f t="shared" si="52"/>
        <v>0.61867704280155644</v>
      </c>
      <c r="AF218" s="9">
        <f t="shared" si="53"/>
        <v>1.4024726062761747E-2</v>
      </c>
      <c r="AG218" s="9">
        <f t="shared" ref="AG218:AH221" si="54">O218/X218</f>
        <v>1.1031390134529149E-2</v>
      </c>
      <c r="AH218" s="9">
        <f t="shared" si="54"/>
        <v>2.3407321994811183E-2</v>
      </c>
    </row>
    <row r="219" spans="1:34" x14ac:dyDescent="0.25">
      <c r="A219" s="1" t="s">
        <v>407</v>
      </c>
      <c r="B219" s="1">
        <v>201602157</v>
      </c>
      <c r="C219" s="1" t="s">
        <v>287</v>
      </c>
      <c r="D219" s="1" t="s">
        <v>304</v>
      </c>
      <c r="E219" s="1">
        <v>4953000</v>
      </c>
      <c r="F219" s="1">
        <v>421.48719360000001</v>
      </c>
      <c r="G219" s="1" t="s">
        <v>21</v>
      </c>
      <c r="H219" s="1" t="s">
        <v>254</v>
      </c>
      <c r="I219" s="2">
        <v>42526.291666666664</v>
      </c>
      <c r="J219" s="1">
        <v>31800</v>
      </c>
      <c r="K219" s="1">
        <v>5380</v>
      </c>
      <c r="L219" s="1">
        <v>12300</v>
      </c>
      <c r="M219" s="1">
        <v>1790</v>
      </c>
      <c r="N219" s="1">
        <v>81.054000000000002</v>
      </c>
      <c r="O219" s="1">
        <v>88.8</v>
      </c>
      <c r="P219" s="1">
        <v>5.5449999999999999</v>
      </c>
      <c r="S219" s="1">
        <v>44900</v>
      </c>
      <c r="T219" s="1">
        <v>7710</v>
      </c>
      <c r="U219" s="1">
        <v>11900</v>
      </c>
      <c r="V219" s="1">
        <v>3320</v>
      </c>
      <c r="W219" s="1">
        <v>7153.3</v>
      </c>
      <c r="X219" s="1">
        <v>9660</v>
      </c>
      <c r="Y219" s="1">
        <v>604.97</v>
      </c>
      <c r="AA219">
        <f t="shared" si="48"/>
        <v>421.48719360000001</v>
      </c>
      <c r="AB219" s="9">
        <f t="shared" si="49"/>
        <v>0.70824053452115809</v>
      </c>
      <c r="AC219" s="9">
        <f t="shared" si="50"/>
        <v>0.69779507133592733</v>
      </c>
      <c r="AD219" s="9">
        <f t="shared" si="51"/>
        <v>1.0336134453781514</v>
      </c>
      <c r="AE219" s="9">
        <f t="shared" si="52"/>
        <v>0.53915662650602414</v>
      </c>
      <c r="AF219" s="9">
        <f t="shared" si="53"/>
        <v>1.1330994086645325E-2</v>
      </c>
      <c r="AG219" s="9">
        <f t="shared" si="54"/>
        <v>9.1925465838509322E-3</v>
      </c>
      <c r="AH219" s="9">
        <f t="shared" si="54"/>
        <v>9.1657437558887219E-3</v>
      </c>
    </row>
    <row r="220" spans="1:34" x14ac:dyDescent="0.25">
      <c r="A220" s="1" t="s">
        <v>406</v>
      </c>
      <c r="B220" s="1">
        <v>201602392</v>
      </c>
      <c r="C220" s="1" t="s">
        <v>287</v>
      </c>
      <c r="D220" s="1" t="s">
        <v>306</v>
      </c>
      <c r="E220" s="1">
        <v>4953000</v>
      </c>
      <c r="F220" s="1">
        <v>421.48719360000001</v>
      </c>
      <c r="G220" s="1" t="s">
        <v>21</v>
      </c>
      <c r="H220" s="1" t="s">
        <v>254</v>
      </c>
      <c r="I220" s="2">
        <v>42534.409722222219</v>
      </c>
      <c r="J220" s="1">
        <v>33000</v>
      </c>
      <c r="K220" s="1">
        <v>5290</v>
      </c>
      <c r="L220" s="1">
        <v>13300</v>
      </c>
      <c r="M220" s="1">
        <v>1850</v>
      </c>
      <c r="N220" s="1">
        <v>78.093999999999994</v>
      </c>
      <c r="O220" s="1">
        <v>101</v>
      </c>
      <c r="P220" s="1">
        <v>6.9889999999999999</v>
      </c>
      <c r="S220" s="1">
        <v>41300</v>
      </c>
      <c r="T220" s="1">
        <v>7430</v>
      </c>
      <c r="U220" s="1">
        <v>13500</v>
      </c>
      <c r="V220" s="1">
        <v>3930</v>
      </c>
      <c r="W220" s="1">
        <v>4116.7</v>
      </c>
      <c r="X220" s="1">
        <v>6410</v>
      </c>
      <c r="Y220" s="1">
        <v>263.68</v>
      </c>
      <c r="AA220">
        <f t="shared" si="48"/>
        <v>421.48719360000001</v>
      </c>
      <c r="AB220" s="9">
        <f t="shared" si="49"/>
        <v>0.7990314769975787</v>
      </c>
      <c r="AC220" s="9">
        <f t="shared" si="50"/>
        <v>0.71197846567967693</v>
      </c>
      <c r="AD220" s="9">
        <f t="shared" si="51"/>
        <v>0.98518518518518516</v>
      </c>
      <c r="AE220" s="9">
        <f t="shared" si="52"/>
        <v>0.47073791348600508</v>
      </c>
      <c r="AF220" s="9">
        <f t="shared" si="53"/>
        <v>1.8970048825515583E-2</v>
      </c>
      <c r="AG220" s="9">
        <f t="shared" si="54"/>
        <v>1.5756630265210608E-2</v>
      </c>
      <c r="AH220" s="9">
        <f t="shared" si="54"/>
        <v>2.6505612864077668E-2</v>
      </c>
    </row>
    <row r="221" spans="1:34" x14ac:dyDescent="0.25">
      <c r="A221" s="1" t="s">
        <v>427</v>
      </c>
      <c r="B221" s="1">
        <v>201602105</v>
      </c>
      <c r="C221" s="1" t="s">
        <v>287</v>
      </c>
      <c r="D221" s="1" t="s">
        <v>315</v>
      </c>
      <c r="E221" s="1">
        <v>4953000</v>
      </c>
      <c r="F221" s="1">
        <v>421.48719360000001</v>
      </c>
      <c r="G221" s="1" t="s">
        <v>21</v>
      </c>
      <c r="H221" s="1" t="s">
        <v>254</v>
      </c>
      <c r="I221" s="2">
        <v>42521.53125</v>
      </c>
      <c r="J221" s="1">
        <v>39500</v>
      </c>
      <c r="K221" s="1">
        <v>6790</v>
      </c>
      <c r="L221" s="1">
        <v>15400</v>
      </c>
      <c r="M221" s="1">
        <v>1830</v>
      </c>
      <c r="N221" s="1">
        <v>49.835999999999999</v>
      </c>
      <c r="O221" s="1">
        <v>42.1</v>
      </c>
      <c r="P221" s="1">
        <v>5.3070000000000004</v>
      </c>
      <c r="S221" s="1">
        <v>61200</v>
      </c>
      <c r="T221" s="1">
        <v>9700</v>
      </c>
      <c r="U221" s="1">
        <v>16700</v>
      </c>
      <c r="V221" s="1">
        <v>3010</v>
      </c>
      <c r="W221" s="1">
        <v>2832</v>
      </c>
      <c r="X221" s="1">
        <v>3580</v>
      </c>
      <c r="Y221" s="1">
        <v>522.25</v>
      </c>
      <c r="AA221">
        <f t="shared" si="48"/>
        <v>421.48719360000001</v>
      </c>
      <c r="AB221" s="9">
        <f t="shared" si="49"/>
        <v>0.64542483660130723</v>
      </c>
      <c r="AC221" s="9">
        <f t="shared" si="50"/>
        <v>0.7</v>
      </c>
      <c r="AD221" s="9">
        <f t="shared" si="51"/>
        <v>0.92215568862275454</v>
      </c>
      <c r="AE221" s="9">
        <f t="shared" si="52"/>
        <v>0.60797342192691028</v>
      </c>
      <c r="AF221" s="9">
        <f t="shared" si="53"/>
        <v>1.7597457627118642E-2</v>
      </c>
      <c r="AG221" s="9">
        <f t="shared" si="54"/>
        <v>1.175977653631285E-2</v>
      </c>
      <c r="AH221" s="9">
        <f t="shared" si="54"/>
        <v>1.0161799904260412E-2</v>
      </c>
    </row>
    <row r="222" spans="1:34" x14ac:dyDescent="0.25">
      <c r="A222" s="1" t="s">
        <v>425</v>
      </c>
      <c r="B222" s="1">
        <v>201602106</v>
      </c>
      <c r="C222" s="1" t="s">
        <v>287</v>
      </c>
      <c r="D222" s="1" t="s">
        <v>303</v>
      </c>
      <c r="E222" s="1">
        <v>4953000</v>
      </c>
      <c r="F222" s="1">
        <v>421.48719360000001</v>
      </c>
      <c r="G222" s="1" t="s">
        <v>21</v>
      </c>
      <c r="H222" s="1" t="s">
        <v>254</v>
      </c>
      <c r="I222" s="2">
        <v>42521.479166666664</v>
      </c>
      <c r="J222" s="1">
        <v>39400</v>
      </c>
      <c r="K222" s="1">
        <v>6840</v>
      </c>
      <c r="L222" s="1">
        <v>15500</v>
      </c>
      <c r="M222" s="1">
        <v>1750</v>
      </c>
      <c r="N222" s="1">
        <v>34.529000000000003</v>
      </c>
      <c r="O222" s="1">
        <v>27.2</v>
      </c>
      <c r="P222" s="1" t="s">
        <v>14</v>
      </c>
      <c r="S222" s="1">
        <v>48500</v>
      </c>
      <c r="T222" s="1">
        <v>8830</v>
      </c>
      <c r="U222" s="1">
        <v>15800</v>
      </c>
      <c r="V222" s="1">
        <v>3180</v>
      </c>
      <c r="W222" s="1">
        <v>4726.6000000000004</v>
      </c>
      <c r="X222" s="1">
        <v>5410</v>
      </c>
      <c r="Y222" s="1">
        <v>288.62</v>
      </c>
      <c r="AA222">
        <f t="shared" si="48"/>
        <v>421.48719360000001</v>
      </c>
      <c r="AB222" s="9">
        <f t="shared" si="49"/>
        <v>0.81237113402061856</v>
      </c>
      <c r="AC222" s="9">
        <f t="shared" si="50"/>
        <v>0.77463193657984142</v>
      </c>
      <c r="AD222" s="9">
        <f t="shared" si="51"/>
        <v>0.98101265822784811</v>
      </c>
      <c r="AE222" s="9">
        <f t="shared" si="52"/>
        <v>0.55031446540880502</v>
      </c>
      <c r="AF222" s="9">
        <f t="shared" si="53"/>
        <v>7.305251131891846E-3</v>
      </c>
      <c r="AG222" s="9">
        <f>O222/X222</f>
        <v>5.0277264325323473E-3</v>
      </c>
      <c r="AH222" s="9"/>
    </row>
    <row r="223" spans="1:34" x14ac:dyDescent="0.25">
      <c r="A223" s="1" t="s">
        <v>423</v>
      </c>
      <c r="B223" s="1">
        <v>201601867</v>
      </c>
      <c r="C223" s="1" t="s">
        <v>287</v>
      </c>
      <c r="D223" s="1" t="s">
        <v>302</v>
      </c>
      <c r="E223" s="1">
        <v>4953000</v>
      </c>
      <c r="F223" s="1">
        <v>421.48719360000001</v>
      </c>
      <c r="G223" s="1" t="s">
        <v>21</v>
      </c>
      <c r="H223" s="1" t="s">
        <v>254</v>
      </c>
      <c r="I223" s="2">
        <v>42511.53125</v>
      </c>
      <c r="J223" s="1">
        <v>46900</v>
      </c>
      <c r="K223" s="1">
        <v>8150</v>
      </c>
      <c r="L223" s="1">
        <v>24800</v>
      </c>
      <c r="M223" s="1">
        <v>2100</v>
      </c>
      <c r="N223" s="1">
        <v>19.852</v>
      </c>
      <c r="O223" s="1">
        <v>26.9</v>
      </c>
      <c r="P223" s="1" t="s">
        <v>14</v>
      </c>
      <c r="S223" s="1">
        <v>124000</v>
      </c>
      <c r="T223" s="1">
        <v>26200</v>
      </c>
      <c r="U223" s="1">
        <v>24700</v>
      </c>
      <c r="V223" s="1">
        <v>8430</v>
      </c>
      <c r="W223" s="1">
        <v>36080</v>
      </c>
      <c r="X223" s="1">
        <v>34800</v>
      </c>
      <c r="Y223" s="1">
        <v>1593</v>
      </c>
      <c r="AA223">
        <f t="shared" si="48"/>
        <v>421.48719360000001</v>
      </c>
      <c r="AB223" s="9">
        <f t="shared" si="49"/>
        <v>0.37822580645161291</v>
      </c>
      <c r="AC223" s="9">
        <f t="shared" si="50"/>
        <v>0.31106870229007633</v>
      </c>
      <c r="AD223" s="9">
        <f t="shared" si="51"/>
        <v>1.0040485829959513</v>
      </c>
      <c r="AE223" s="9">
        <f t="shared" si="52"/>
        <v>0.24911032028469751</v>
      </c>
      <c r="AF223" s="9">
        <f t="shared" si="53"/>
        <v>5.5022172949002214E-4</v>
      </c>
      <c r="AG223" s="9">
        <f>O223/X223</f>
        <v>7.7298850574712642E-4</v>
      </c>
      <c r="AH223" s="9"/>
    </row>
    <row r="224" spans="1:34" x14ac:dyDescent="0.25">
      <c r="A224" s="1" t="s">
        <v>458</v>
      </c>
      <c r="B224" s="1">
        <v>201601704</v>
      </c>
      <c r="C224" s="1" t="s">
        <v>287</v>
      </c>
      <c r="D224" s="1" t="s">
        <v>301</v>
      </c>
      <c r="E224" s="1">
        <v>4953000</v>
      </c>
      <c r="F224" s="1">
        <v>421.48719360000001</v>
      </c>
      <c r="G224" s="1" t="s">
        <v>21</v>
      </c>
      <c r="H224" s="1" t="s">
        <v>254</v>
      </c>
      <c r="I224" s="2">
        <v>42505.395833333336</v>
      </c>
      <c r="J224" s="1">
        <v>56100</v>
      </c>
      <c r="K224" s="1">
        <v>10700</v>
      </c>
      <c r="L224" s="1">
        <v>23900</v>
      </c>
      <c r="M224" s="1">
        <v>1820</v>
      </c>
      <c r="N224" s="1">
        <v>33.954000000000001</v>
      </c>
      <c r="O224" s="1">
        <v>29.9</v>
      </c>
      <c r="P224" s="1" t="s">
        <v>14</v>
      </c>
      <c r="S224" s="1">
        <v>74200</v>
      </c>
      <c r="T224" s="1">
        <v>14500</v>
      </c>
      <c r="U224" s="1">
        <v>22100</v>
      </c>
      <c r="V224" s="1">
        <v>3130</v>
      </c>
      <c r="W224" s="1">
        <v>6971.2</v>
      </c>
      <c r="X224" s="1">
        <v>8150</v>
      </c>
      <c r="Y224" s="1">
        <v>453.75</v>
      </c>
      <c r="AA224">
        <f t="shared" si="48"/>
        <v>421.48719360000001</v>
      </c>
      <c r="AB224" s="9">
        <f t="shared" si="49"/>
        <v>0.7560646900269542</v>
      </c>
      <c r="AC224" s="9">
        <f t="shared" si="50"/>
        <v>0.73793103448275865</v>
      </c>
      <c r="AD224" s="9">
        <f t="shared" si="51"/>
        <v>1.0814479638009049</v>
      </c>
      <c r="AE224" s="9">
        <f t="shared" si="52"/>
        <v>0.58146964856230032</v>
      </c>
      <c r="AF224" s="9">
        <f t="shared" si="53"/>
        <v>4.8706105118200595E-3</v>
      </c>
      <c r="AG224" s="9">
        <f>O224/X224</f>
        <v>3.6687116564417177E-3</v>
      </c>
      <c r="AH224" s="9"/>
    </row>
    <row r="225" spans="1:34" x14ac:dyDescent="0.25">
      <c r="A225" s="1" t="s">
        <v>441</v>
      </c>
      <c r="B225" s="1">
        <v>201601638</v>
      </c>
      <c r="C225" s="1" t="s">
        <v>287</v>
      </c>
      <c r="D225" s="1" t="s">
        <v>300</v>
      </c>
      <c r="E225" s="1">
        <v>4953000</v>
      </c>
      <c r="F225" s="1">
        <v>421.48719360000001</v>
      </c>
      <c r="G225" s="1" t="s">
        <v>21</v>
      </c>
      <c r="H225" s="1" t="s">
        <v>254</v>
      </c>
      <c r="I225" s="2">
        <v>42499.75</v>
      </c>
      <c r="J225" s="1">
        <v>57600</v>
      </c>
      <c r="K225" s="1">
        <v>10500</v>
      </c>
      <c r="L225" s="1">
        <v>24700</v>
      </c>
      <c r="M225" s="1">
        <v>2300</v>
      </c>
      <c r="N225" s="1">
        <v>35.423999999999999</v>
      </c>
      <c r="O225" s="1" t="s">
        <v>111</v>
      </c>
      <c r="P225" s="1" t="s">
        <v>14</v>
      </c>
      <c r="S225" s="1">
        <v>99400</v>
      </c>
      <c r="T225" s="1">
        <v>15100</v>
      </c>
      <c r="U225" s="1">
        <v>23300</v>
      </c>
      <c r="V225" s="1">
        <v>2570</v>
      </c>
      <c r="W225" s="1">
        <v>1956.5</v>
      </c>
      <c r="X225" s="1">
        <v>2900</v>
      </c>
      <c r="Y225" s="1">
        <v>1021.5</v>
      </c>
      <c r="AA225">
        <f t="shared" si="48"/>
        <v>421.48719360000001</v>
      </c>
      <c r="AB225" s="9">
        <f t="shared" si="49"/>
        <v>0.57947686116700203</v>
      </c>
      <c r="AC225" s="9">
        <f t="shared" si="50"/>
        <v>0.69536423841059603</v>
      </c>
      <c r="AD225" s="9">
        <f t="shared" si="51"/>
        <v>1.0600858369098713</v>
      </c>
      <c r="AE225" s="9">
        <f t="shared" si="52"/>
        <v>0.89494163424124518</v>
      </c>
      <c r="AF225" s="9">
        <f t="shared" si="53"/>
        <v>1.8105801175568616E-2</v>
      </c>
      <c r="AG225" s="9"/>
      <c r="AH225" s="9"/>
    </row>
    <row r="226" spans="1:34" x14ac:dyDescent="0.25">
      <c r="A226" s="1" t="s">
        <v>433</v>
      </c>
      <c r="B226" s="1">
        <v>201601340</v>
      </c>
      <c r="C226" s="1" t="s">
        <v>287</v>
      </c>
      <c r="D226" s="1" t="s">
        <v>296</v>
      </c>
      <c r="E226" s="1">
        <v>4953000</v>
      </c>
      <c r="F226" s="1">
        <v>421.48719360000001</v>
      </c>
      <c r="G226" s="1" t="s">
        <v>21</v>
      </c>
      <c r="H226" s="1" t="s">
        <v>254</v>
      </c>
      <c r="I226" s="2">
        <v>42472.46875</v>
      </c>
      <c r="J226" s="1">
        <v>64200</v>
      </c>
      <c r="K226" s="1">
        <v>13200</v>
      </c>
      <c r="L226" s="1">
        <v>33400</v>
      </c>
      <c r="M226" s="1">
        <v>2130</v>
      </c>
      <c r="N226" s="1">
        <v>18.966000000000001</v>
      </c>
      <c r="O226" s="1" t="s">
        <v>111</v>
      </c>
      <c r="P226" s="1" t="s">
        <v>14</v>
      </c>
      <c r="S226" s="1">
        <v>74400</v>
      </c>
      <c r="T226" s="1">
        <v>13800</v>
      </c>
      <c r="U226" s="1">
        <v>29200</v>
      </c>
      <c r="V226" s="1">
        <v>2280</v>
      </c>
      <c r="W226" s="1">
        <v>845.43</v>
      </c>
      <c r="X226" s="1">
        <v>1430</v>
      </c>
      <c r="Y226" s="1">
        <v>360.9</v>
      </c>
      <c r="AA226">
        <f t="shared" si="48"/>
        <v>421.48719360000001</v>
      </c>
      <c r="AB226" s="9">
        <f t="shared" si="49"/>
        <v>0.86290322580645162</v>
      </c>
      <c r="AC226" s="9">
        <f t="shared" si="50"/>
        <v>0.95652173913043481</v>
      </c>
      <c r="AD226" s="9">
        <f t="shared" si="51"/>
        <v>1.1438356164383561</v>
      </c>
      <c r="AE226" s="9">
        <f t="shared" si="52"/>
        <v>0.93421052631578949</v>
      </c>
      <c r="AF226" s="9">
        <f t="shared" si="53"/>
        <v>2.2433554522550657E-2</v>
      </c>
      <c r="AG226" s="9"/>
      <c r="AH226" s="9"/>
    </row>
    <row r="227" spans="1:34" x14ac:dyDescent="0.25">
      <c r="A227" s="1" t="s">
        <v>446</v>
      </c>
      <c r="B227" s="1">
        <v>201601430</v>
      </c>
      <c r="C227" s="1" t="s">
        <v>287</v>
      </c>
      <c r="D227" s="1" t="s">
        <v>297</v>
      </c>
      <c r="E227" s="1">
        <v>4953000</v>
      </c>
      <c r="F227" s="1">
        <v>421.48719360000001</v>
      </c>
      <c r="G227" s="1" t="s">
        <v>21</v>
      </c>
      <c r="H227" s="1" t="s">
        <v>254</v>
      </c>
      <c r="I227" s="2">
        <v>42479.397916666669</v>
      </c>
      <c r="J227" s="1">
        <v>65400.000000000007</v>
      </c>
      <c r="K227" s="1">
        <v>14300</v>
      </c>
      <c r="L227" s="1">
        <v>39200</v>
      </c>
      <c r="M227" s="1">
        <v>2420</v>
      </c>
      <c r="N227" s="1">
        <v>150.44</v>
      </c>
      <c r="O227" s="1">
        <v>83.5</v>
      </c>
      <c r="P227" s="1" t="s">
        <v>14</v>
      </c>
      <c r="S227" s="1">
        <v>128000</v>
      </c>
      <c r="T227" s="1">
        <v>28900</v>
      </c>
      <c r="U227" s="1">
        <v>37400</v>
      </c>
      <c r="V227" s="1">
        <v>8300</v>
      </c>
      <c r="W227" s="1">
        <v>2755.3</v>
      </c>
      <c r="X227" s="1">
        <v>17100</v>
      </c>
      <c r="Y227" s="1">
        <v>706.93</v>
      </c>
      <c r="AA227">
        <f t="shared" si="48"/>
        <v>421.48719360000001</v>
      </c>
      <c r="AB227" s="9">
        <f t="shared" si="49"/>
        <v>0.51093750000000004</v>
      </c>
      <c r="AC227" s="9">
        <f t="shared" si="50"/>
        <v>0.49480968858131485</v>
      </c>
      <c r="AD227" s="9">
        <f t="shared" si="51"/>
        <v>1.0481283422459893</v>
      </c>
      <c r="AE227" s="9">
        <f t="shared" si="52"/>
        <v>0.29156626506024097</v>
      </c>
      <c r="AF227" s="9">
        <f t="shared" si="53"/>
        <v>5.4600225020868864E-2</v>
      </c>
      <c r="AG227" s="9">
        <f>O227/X227</f>
        <v>4.8830409356725142E-3</v>
      </c>
      <c r="AH227" s="9"/>
    </row>
    <row r="228" spans="1:34" x14ac:dyDescent="0.25">
      <c r="A228" s="1" t="s">
        <v>481</v>
      </c>
      <c r="B228" s="1">
        <v>201601571</v>
      </c>
      <c r="C228" s="1" t="s">
        <v>287</v>
      </c>
      <c r="D228" s="1" t="s">
        <v>299</v>
      </c>
      <c r="E228" s="1">
        <v>4953000</v>
      </c>
      <c r="F228" s="1">
        <v>421.48719360000001</v>
      </c>
      <c r="G228" s="1" t="s">
        <v>21</v>
      </c>
      <c r="H228" s="1" t="s">
        <v>254</v>
      </c>
      <c r="I228" s="2">
        <v>42492.458333333336</v>
      </c>
      <c r="J228" s="1">
        <v>71300</v>
      </c>
      <c r="K228" s="1">
        <v>14400</v>
      </c>
      <c r="L228" s="1">
        <v>37500</v>
      </c>
      <c r="M228" s="1">
        <v>2090</v>
      </c>
      <c r="N228" s="1">
        <v>16.262</v>
      </c>
      <c r="O228" s="1" t="s">
        <v>111</v>
      </c>
      <c r="P228" s="1" t="s">
        <v>14</v>
      </c>
      <c r="S228" s="1">
        <v>79200</v>
      </c>
      <c r="T228" s="1">
        <v>16400</v>
      </c>
      <c r="U228" s="1">
        <v>38100</v>
      </c>
      <c r="V228" s="1">
        <v>2720</v>
      </c>
      <c r="W228" s="1">
        <v>2601</v>
      </c>
      <c r="X228" s="1">
        <v>2760</v>
      </c>
      <c r="Y228" s="1">
        <v>120.62</v>
      </c>
      <c r="AA228">
        <f t="shared" si="48"/>
        <v>421.48719360000001</v>
      </c>
      <c r="AB228" s="9">
        <f t="shared" si="49"/>
        <v>0.9002525252525253</v>
      </c>
      <c r="AC228" s="9">
        <f t="shared" si="50"/>
        <v>0.87804878048780488</v>
      </c>
      <c r="AD228" s="9">
        <f t="shared" si="51"/>
        <v>0.98425196850393704</v>
      </c>
      <c r="AE228" s="9">
        <f t="shared" si="52"/>
        <v>0.76838235294117652</v>
      </c>
      <c r="AF228" s="9">
        <f t="shared" si="53"/>
        <v>6.2522106881968478E-3</v>
      </c>
      <c r="AG228" s="9"/>
      <c r="AH228" s="9"/>
    </row>
    <row r="229" spans="1:34" x14ac:dyDescent="0.25">
      <c r="A229" s="1" t="s">
        <v>462</v>
      </c>
      <c r="B229" s="1">
        <v>201600797</v>
      </c>
      <c r="C229" s="1" t="s">
        <v>287</v>
      </c>
      <c r="D229" s="1" t="s">
        <v>291</v>
      </c>
      <c r="E229" s="1">
        <v>4953000</v>
      </c>
      <c r="F229" s="1">
        <v>421.48719360000001</v>
      </c>
      <c r="G229" s="1" t="s">
        <v>21</v>
      </c>
      <c r="H229" s="1" t="s">
        <v>254</v>
      </c>
      <c r="I229" s="2">
        <v>42438.479166666664</v>
      </c>
      <c r="J229" s="1">
        <v>73100</v>
      </c>
      <c r="K229" s="1">
        <v>17700</v>
      </c>
      <c r="L229" s="1">
        <v>40400</v>
      </c>
      <c r="M229" s="1">
        <v>2520</v>
      </c>
      <c r="N229" s="1">
        <v>17.684999999999999</v>
      </c>
      <c r="O229" s="1" t="s">
        <v>111</v>
      </c>
      <c r="P229" s="1" t="s">
        <v>14</v>
      </c>
      <c r="S229" s="1">
        <v>77900</v>
      </c>
      <c r="T229" s="1">
        <v>17800</v>
      </c>
      <c r="U229" s="1">
        <v>35600</v>
      </c>
      <c r="V229" s="1">
        <v>3010</v>
      </c>
      <c r="W229" s="1">
        <v>4030.2</v>
      </c>
      <c r="X229" s="1">
        <v>4170</v>
      </c>
      <c r="Y229" s="1">
        <v>228.1</v>
      </c>
      <c r="AA229">
        <f t="shared" si="48"/>
        <v>421.48719360000001</v>
      </c>
      <c r="AB229" s="9">
        <f t="shared" si="49"/>
        <v>0.93838254172015401</v>
      </c>
      <c r="AC229" s="9">
        <f t="shared" si="50"/>
        <v>0.9943820224719101</v>
      </c>
      <c r="AD229" s="9">
        <f t="shared" si="51"/>
        <v>1.1348314606741574</v>
      </c>
      <c r="AE229" s="9">
        <f t="shared" si="52"/>
        <v>0.83720930232558144</v>
      </c>
      <c r="AF229" s="9">
        <f t="shared" si="53"/>
        <v>4.3881196962929879E-3</v>
      </c>
      <c r="AG229" s="9"/>
      <c r="AH229" s="9"/>
    </row>
    <row r="230" spans="1:34" x14ac:dyDescent="0.25">
      <c r="A230" s="1" t="s">
        <v>464</v>
      </c>
      <c r="B230" s="1">
        <v>201601039</v>
      </c>
      <c r="C230" s="1" t="s">
        <v>287</v>
      </c>
      <c r="D230" s="1" t="s">
        <v>294</v>
      </c>
      <c r="E230" s="1">
        <v>4953000</v>
      </c>
      <c r="F230" s="1">
        <v>421.48719360000001</v>
      </c>
      <c r="G230" s="1" t="s">
        <v>21</v>
      </c>
      <c r="H230" s="1" t="s">
        <v>254</v>
      </c>
      <c r="I230" s="2">
        <v>42458.371527777781</v>
      </c>
      <c r="J230" s="1">
        <v>75000</v>
      </c>
      <c r="K230" s="1">
        <v>17400</v>
      </c>
      <c r="L230" s="1">
        <v>40700</v>
      </c>
      <c r="M230" s="1">
        <v>2240</v>
      </c>
      <c r="N230" s="1">
        <v>16.766999999999999</v>
      </c>
      <c r="O230" s="1" t="s">
        <v>111</v>
      </c>
      <c r="P230" s="1" t="s">
        <v>14</v>
      </c>
      <c r="S230" s="1">
        <v>73900</v>
      </c>
      <c r="T230" s="1">
        <v>17400</v>
      </c>
      <c r="U230" s="1">
        <v>39800</v>
      </c>
      <c r="V230" s="1">
        <v>2450</v>
      </c>
      <c r="W230" s="1">
        <v>500.7</v>
      </c>
      <c r="X230" s="1">
        <v>482</v>
      </c>
      <c r="Y230" s="1">
        <v>27.186</v>
      </c>
      <c r="AA230">
        <f t="shared" si="48"/>
        <v>421.48719360000001</v>
      </c>
      <c r="AB230" s="9">
        <f t="shared" si="49"/>
        <v>1.0148849797023005</v>
      </c>
      <c r="AC230" s="9">
        <f t="shared" si="50"/>
        <v>1</v>
      </c>
      <c r="AD230" s="9">
        <f t="shared" si="51"/>
        <v>1.0226130653266332</v>
      </c>
      <c r="AE230" s="9">
        <f t="shared" si="52"/>
        <v>0.91428571428571426</v>
      </c>
      <c r="AF230" s="9">
        <f t="shared" si="53"/>
        <v>3.3487118034751351E-2</v>
      </c>
      <c r="AG230" s="9"/>
      <c r="AH230" s="9"/>
    </row>
    <row r="231" spans="1:34" x14ac:dyDescent="0.25">
      <c r="A231" s="1" t="s">
        <v>457</v>
      </c>
      <c r="B231" s="1">
        <v>201601508</v>
      </c>
      <c r="C231" s="1" t="s">
        <v>287</v>
      </c>
      <c r="D231" s="1" t="s">
        <v>298</v>
      </c>
      <c r="E231" s="1">
        <v>4953000</v>
      </c>
      <c r="F231" s="1">
        <v>421.48719360000001</v>
      </c>
      <c r="G231" s="1" t="s">
        <v>21</v>
      </c>
      <c r="H231" s="1" t="s">
        <v>254</v>
      </c>
      <c r="I231" s="2">
        <v>42486.354166666664</v>
      </c>
      <c r="J231" s="1">
        <v>75700</v>
      </c>
      <c r="K231" s="1">
        <v>16200</v>
      </c>
      <c r="L231" s="1">
        <v>43700</v>
      </c>
      <c r="M231" s="1">
        <v>2340</v>
      </c>
      <c r="N231" s="1" t="s">
        <v>24</v>
      </c>
      <c r="O231" s="1" t="s">
        <v>111</v>
      </c>
      <c r="P231" s="1" t="s">
        <v>14</v>
      </c>
      <c r="S231" s="1">
        <v>87300</v>
      </c>
      <c r="T231" s="1">
        <v>19200</v>
      </c>
      <c r="U231" s="1">
        <v>41300</v>
      </c>
      <c r="V231" s="1">
        <v>3460</v>
      </c>
      <c r="W231" s="1">
        <v>5229.7</v>
      </c>
      <c r="X231" s="1">
        <v>6010</v>
      </c>
      <c r="Y231" s="1">
        <v>202.88</v>
      </c>
      <c r="AA231">
        <f t="shared" si="48"/>
        <v>421.48719360000001</v>
      </c>
      <c r="AB231" s="9">
        <f t="shared" ref="AB231:AB239" si="55">J231/S231</f>
        <v>0.86712485681557849</v>
      </c>
      <c r="AC231" s="9">
        <f t="shared" ref="AC231:AC239" si="56">K231/T231</f>
        <v>0.84375</v>
      </c>
      <c r="AD231" s="9">
        <f t="shared" ref="AD231:AD239" si="57">L231/U231</f>
        <v>1.0581113801452784</v>
      </c>
      <c r="AE231" s="9">
        <f t="shared" ref="AE231:AE239" si="58">M231/V231</f>
        <v>0.67630057803468213</v>
      </c>
      <c r="AF231" s="9"/>
      <c r="AG231" s="9"/>
      <c r="AH231" s="9"/>
    </row>
    <row r="232" spans="1:34" x14ac:dyDescent="0.25">
      <c r="A232" s="1" t="s">
        <v>467</v>
      </c>
      <c r="B232" s="1">
        <v>201600826</v>
      </c>
      <c r="C232" s="1" t="s">
        <v>287</v>
      </c>
      <c r="D232" s="1" t="s">
        <v>292</v>
      </c>
      <c r="E232" s="1">
        <v>4953000</v>
      </c>
      <c r="F232" s="1">
        <v>421.48719360000001</v>
      </c>
      <c r="G232" s="1" t="s">
        <v>21</v>
      </c>
      <c r="H232" s="1" t="s">
        <v>254</v>
      </c>
      <c r="I232" s="2">
        <v>42444.489583333336</v>
      </c>
      <c r="J232" s="1">
        <v>87900</v>
      </c>
      <c r="K232" s="1">
        <v>21800</v>
      </c>
      <c r="L232" s="1">
        <v>40500</v>
      </c>
      <c r="M232" s="1">
        <v>3330</v>
      </c>
      <c r="N232" s="1" t="s">
        <v>24</v>
      </c>
      <c r="O232" s="1" t="s">
        <v>111</v>
      </c>
      <c r="P232" s="1" t="s">
        <v>14</v>
      </c>
      <c r="S232" s="1">
        <v>79000</v>
      </c>
      <c r="T232" s="1">
        <v>20100</v>
      </c>
      <c r="U232" s="1">
        <v>66000</v>
      </c>
      <c r="V232" s="1">
        <v>2950</v>
      </c>
      <c r="W232" s="1">
        <v>2384.8000000000002</v>
      </c>
      <c r="X232" s="1">
        <v>2330</v>
      </c>
      <c r="Y232" s="1">
        <v>87.075000000000003</v>
      </c>
      <c r="AA232">
        <f t="shared" si="48"/>
        <v>421.48719360000001</v>
      </c>
      <c r="AB232" s="9">
        <f t="shared" si="55"/>
        <v>1.1126582278481012</v>
      </c>
      <c r="AC232" s="9">
        <f t="shared" si="56"/>
        <v>1.0845771144278606</v>
      </c>
      <c r="AD232" s="10">
        <f t="shared" si="57"/>
        <v>0.61363636363636365</v>
      </c>
      <c r="AE232" s="9">
        <f t="shared" si="58"/>
        <v>1.1288135593220339</v>
      </c>
      <c r="AF232" s="9"/>
      <c r="AG232" s="9"/>
      <c r="AH232" s="9"/>
    </row>
    <row r="233" spans="1:34" x14ac:dyDescent="0.25">
      <c r="A233" s="1" t="s">
        <v>490</v>
      </c>
      <c r="B233" s="1">
        <v>201600930</v>
      </c>
      <c r="C233" s="1" t="s">
        <v>287</v>
      </c>
      <c r="D233" s="1" t="s">
        <v>293</v>
      </c>
      <c r="E233" s="1">
        <v>4953000</v>
      </c>
      <c r="F233" s="1">
        <v>421.48719360000001</v>
      </c>
      <c r="G233" s="1" t="s">
        <v>21</v>
      </c>
      <c r="H233" s="1" t="s">
        <v>254</v>
      </c>
      <c r="I233" s="2">
        <v>42451.517361111109</v>
      </c>
      <c r="J233" s="1">
        <v>82100</v>
      </c>
      <c r="K233" s="1">
        <v>19900</v>
      </c>
      <c r="L233" s="1">
        <v>44500</v>
      </c>
      <c r="M233" s="1">
        <v>2460</v>
      </c>
      <c r="N233" s="1">
        <v>10.355</v>
      </c>
      <c r="O233" s="1" t="s">
        <v>111</v>
      </c>
      <c r="P233" s="1" t="s">
        <v>14</v>
      </c>
      <c r="S233" s="1">
        <v>77800</v>
      </c>
      <c r="T233" s="1">
        <v>19100</v>
      </c>
      <c r="U233" s="1">
        <v>40700</v>
      </c>
      <c r="V233" s="1">
        <v>2630</v>
      </c>
      <c r="W233" s="1">
        <v>1759.4</v>
      </c>
      <c r="X233" s="1">
        <v>1850</v>
      </c>
      <c r="Y233" s="1">
        <v>78.856999999999999</v>
      </c>
      <c r="AA233">
        <f t="shared" si="48"/>
        <v>421.48719360000001</v>
      </c>
      <c r="AB233" s="9">
        <f t="shared" si="55"/>
        <v>1.0552699228791773</v>
      </c>
      <c r="AC233" s="9">
        <f t="shared" si="56"/>
        <v>1.0418848167539267</v>
      </c>
      <c r="AD233" s="9">
        <f t="shared" si="57"/>
        <v>1.0933660933660934</v>
      </c>
      <c r="AE233" s="9">
        <f t="shared" si="58"/>
        <v>0.93536121673003803</v>
      </c>
      <c r="AF233" s="9">
        <f>N233/W233</f>
        <v>5.8855291576673865E-3</v>
      </c>
      <c r="AG233" s="9"/>
      <c r="AH233" s="9"/>
    </row>
    <row r="234" spans="1:34" x14ac:dyDescent="0.25">
      <c r="A234" s="1" t="s">
        <v>470</v>
      </c>
      <c r="B234" s="1">
        <v>201600728</v>
      </c>
      <c r="C234" s="1" t="s">
        <v>287</v>
      </c>
      <c r="D234" s="1" t="s">
        <v>290</v>
      </c>
      <c r="E234" s="1">
        <v>4953000</v>
      </c>
      <c r="F234" s="1">
        <v>421.48719360000001</v>
      </c>
      <c r="G234" s="1" t="s">
        <v>21</v>
      </c>
      <c r="H234" s="1" t="s">
        <v>254</v>
      </c>
      <c r="I234" s="2">
        <v>42430.381944444445</v>
      </c>
      <c r="J234" s="1">
        <v>80200</v>
      </c>
      <c r="K234" s="1">
        <v>20600</v>
      </c>
      <c r="L234" s="1">
        <v>47500</v>
      </c>
      <c r="M234" s="1">
        <v>2690</v>
      </c>
      <c r="N234" s="1">
        <v>16.920999999999999</v>
      </c>
      <c r="O234" s="1" t="s">
        <v>111</v>
      </c>
      <c r="P234" s="1" t="s">
        <v>14</v>
      </c>
      <c r="S234" s="1">
        <v>78300</v>
      </c>
      <c r="T234" s="1">
        <v>20100</v>
      </c>
      <c r="U234" s="1">
        <v>42500</v>
      </c>
      <c r="V234" s="1">
        <v>3250</v>
      </c>
      <c r="W234" s="1">
        <v>2077.8000000000002</v>
      </c>
      <c r="X234" s="1">
        <v>2029.9999999999998</v>
      </c>
      <c r="Y234" s="1">
        <v>142.02000000000001</v>
      </c>
      <c r="AA234">
        <f t="shared" si="48"/>
        <v>421.48719360000001</v>
      </c>
      <c r="AB234" s="9">
        <f t="shared" si="55"/>
        <v>1.0242656449553</v>
      </c>
      <c r="AC234" s="9">
        <f t="shared" si="56"/>
        <v>1.0248756218905473</v>
      </c>
      <c r="AD234" s="9">
        <f t="shared" si="57"/>
        <v>1.1176470588235294</v>
      </c>
      <c r="AE234" s="9">
        <f t="shared" si="58"/>
        <v>0.82769230769230773</v>
      </c>
      <c r="AF234" s="9">
        <f>N234/W234</f>
        <v>8.1437096929444595E-3</v>
      </c>
      <c r="AG234" s="9"/>
      <c r="AH234" s="9"/>
    </row>
    <row r="235" spans="1:34" x14ac:dyDescent="0.25">
      <c r="A235" s="1" t="s">
        <v>468</v>
      </c>
      <c r="B235" s="1">
        <v>201600727</v>
      </c>
      <c r="C235" s="1" t="s">
        <v>287</v>
      </c>
      <c r="D235" s="1" t="s">
        <v>290</v>
      </c>
      <c r="E235" s="1">
        <v>4953000</v>
      </c>
      <c r="F235" s="1">
        <v>421.48719360000001</v>
      </c>
      <c r="G235" s="1" t="s">
        <v>21</v>
      </c>
      <c r="H235" s="1" t="s">
        <v>254</v>
      </c>
      <c r="I235" s="2">
        <v>42430.375</v>
      </c>
      <c r="J235" s="1">
        <v>80700</v>
      </c>
      <c r="K235" s="1">
        <v>20500</v>
      </c>
      <c r="L235" s="1">
        <v>46600</v>
      </c>
      <c r="M235" s="1">
        <v>2690</v>
      </c>
      <c r="N235" s="1">
        <v>21.562999999999999</v>
      </c>
      <c r="O235" s="1" t="s">
        <v>111</v>
      </c>
      <c r="P235" s="1" t="s">
        <v>14</v>
      </c>
      <c r="S235" s="1">
        <v>79100</v>
      </c>
      <c r="T235" s="1">
        <v>20600</v>
      </c>
      <c r="U235" s="1">
        <v>42000</v>
      </c>
      <c r="V235" s="1">
        <v>3610</v>
      </c>
      <c r="W235" s="1">
        <v>3766.4</v>
      </c>
      <c r="X235" s="1">
        <v>3360</v>
      </c>
      <c r="Y235" s="1">
        <v>194.14</v>
      </c>
      <c r="AA235">
        <f t="shared" si="48"/>
        <v>421.48719360000001</v>
      </c>
      <c r="AB235" s="9">
        <f t="shared" si="55"/>
        <v>1.0202275600505688</v>
      </c>
      <c r="AC235" s="9">
        <f t="shared" si="56"/>
        <v>0.99514563106796117</v>
      </c>
      <c r="AD235" s="9">
        <f t="shared" si="57"/>
        <v>1.1095238095238096</v>
      </c>
      <c r="AE235" s="9">
        <f t="shared" si="58"/>
        <v>0.74515235457063711</v>
      </c>
      <c r="AF235" s="9">
        <f>N235/W235</f>
        <v>5.7250955819881048E-3</v>
      </c>
      <c r="AG235" s="9"/>
      <c r="AH235" s="9"/>
    </row>
    <row r="236" spans="1:34" x14ac:dyDescent="0.25">
      <c r="A236" s="1" t="s">
        <v>435</v>
      </c>
      <c r="B236" s="1">
        <v>201600511</v>
      </c>
      <c r="C236" s="1" t="s">
        <v>287</v>
      </c>
      <c r="D236" s="1" t="s">
        <v>288</v>
      </c>
      <c r="E236" s="1">
        <v>4953000</v>
      </c>
      <c r="F236" s="1">
        <v>421.48719360000001</v>
      </c>
      <c r="G236" s="1" t="s">
        <v>21</v>
      </c>
      <c r="H236" s="1" t="s">
        <v>254</v>
      </c>
      <c r="I236" s="2">
        <v>42417.375</v>
      </c>
      <c r="J236" s="1">
        <v>77200</v>
      </c>
      <c r="K236" s="1">
        <v>18700</v>
      </c>
      <c r="L236" s="1">
        <v>69500</v>
      </c>
      <c r="M236" s="1">
        <v>3020</v>
      </c>
      <c r="N236" s="1">
        <v>57.731000000000002</v>
      </c>
      <c r="O236" s="1">
        <v>37.200000000000003</v>
      </c>
      <c r="P236" s="1" t="s">
        <v>14</v>
      </c>
      <c r="S236" s="1">
        <v>124000</v>
      </c>
      <c r="T236" s="1">
        <v>36200</v>
      </c>
      <c r="U236" s="1">
        <v>61800</v>
      </c>
      <c r="V236" s="1">
        <v>11300</v>
      </c>
      <c r="W236" s="1">
        <v>70228</v>
      </c>
      <c r="X236" s="1">
        <v>51300</v>
      </c>
      <c r="Y236" s="1">
        <v>1514.5</v>
      </c>
      <c r="AA236">
        <f t="shared" si="48"/>
        <v>421.48719360000001</v>
      </c>
      <c r="AB236" s="9">
        <f t="shared" si="55"/>
        <v>0.6225806451612903</v>
      </c>
      <c r="AC236" s="9">
        <f t="shared" si="56"/>
        <v>0.51657458563535907</v>
      </c>
      <c r="AD236" s="9">
        <f t="shared" si="57"/>
        <v>1.1245954692556634</v>
      </c>
      <c r="AE236" s="9">
        <f t="shared" si="58"/>
        <v>0.26725663716814158</v>
      </c>
      <c r="AF236" s="9">
        <f>N236/W236</f>
        <v>8.2205103377570204E-4</v>
      </c>
      <c r="AG236" s="9">
        <f>O236/X236</f>
        <v>7.2514619883040947E-4</v>
      </c>
      <c r="AH236" s="9"/>
    </row>
    <row r="237" spans="1:34" x14ac:dyDescent="0.25">
      <c r="A237" s="1" t="s">
        <v>499</v>
      </c>
      <c r="B237" s="1">
        <v>201601174</v>
      </c>
      <c r="C237" s="1" t="s">
        <v>287</v>
      </c>
      <c r="D237" s="1" t="s">
        <v>295</v>
      </c>
      <c r="E237" s="1">
        <v>4953000</v>
      </c>
      <c r="F237" s="1">
        <v>421.48719360000001</v>
      </c>
      <c r="G237" s="1" t="s">
        <v>21</v>
      </c>
      <c r="H237" s="1" t="s">
        <v>254</v>
      </c>
      <c r="I237" s="2">
        <v>42464.645833333336</v>
      </c>
      <c r="J237" s="1">
        <v>47700</v>
      </c>
      <c r="K237" s="1">
        <v>11300</v>
      </c>
      <c r="L237" s="1">
        <v>28500</v>
      </c>
      <c r="M237" s="1">
        <v>1718</v>
      </c>
      <c r="N237" s="1" t="s">
        <v>24</v>
      </c>
      <c r="O237" s="1" t="s">
        <v>111</v>
      </c>
      <c r="P237" s="1" t="s">
        <v>14</v>
      </c>
      <c r="S237" s="1">
        <v>80000</v>
      </c>
      <c r="T237" s="1">
        <v>18900</v>
      </c>
      <c r="U237" s="1">
        <v>49400</v>
      </c>
      <c r="V237" s="1">
        <v>2450</v>
      </c>
      <c r="W237" s="1">
        <v>192.93</v>
      </c>
      <c r="X237" s="1">
        <v>133</v>
      </c>
      <c r="Y237" s="1">
        <v>43.488999999999997</v>
      </c>
      <c r="AA237">
        <f t="shared" si="48"/>
        <v>421.48719360000001</v>
      </c>
      <c r="AB237" s="10">
        <f t="shared" si="55"/>
        <v>0.59624999999999995</v>
      </c>
      <c r="AC237" s="10">
        <f t="shared" si="56"/>
        <v>0.59788359788359791</v>
      </c>
      <c r="AD237" s="10">
        <f t="shared" si="57"/>
        <v>0.57692307692307687</v>
      </c>
      <c r="AE237" s="10">
        <f t="shared" si="58"/>
        <v>0.70122448979591834</v>
      </c>
      <c r="AF237" s="9"/>
      <c r="AG237" s="9"/>
      <c r="AH237" s="9"/>
    </row>
    <row r="238" spans="1:34" x14ac:dyDescent="0.25">
      <c r="A238" s="1" t="s">
        <v>451</v>
      </c>
      <c r="B238" s="1">
        <v>201600691</v>
      </c>
      <c r="C238" s="1" t="s">
        <v>287</v>
      </c>
      <c r="D238" s="1" t="s">
        <v>289</v>
      </c>
      <c r="E238" s="1">
        <v>4953000</v>
      </c>
      <c r="F238" s="1">
        <v>421.48719360000001</v>
      </c>
      <c r="G238" s="1" t="s">
        <v>21</v>
      </c>
      <c r="H238" s="1" t="s">
        <v>254</v>
      </c>
      <c r="I238" s="2">
        <v>42424.388888888891</v>
      </c>
      <c r="J238" s="1">
        <v>85100</v>
      </c>
      <c r="K238" s="1">
        <v>22900</v>
      </c>
      <c r="L238" s="1">
        <v>54700</v>
      </c>
      <c r="M238" s="1">
        <v>2930</v>
      </c>
      <c r="N238" s="1" t="s">
        <v>24</v>
      </c>
      <c r="O238" s="1" t="s">
        <v>111</v>
      </c>
      <c r="P238" s="1" t="s">
        <v>14</v>
      </c>
      <c r="S238" s="1">
        <v>102000</v>
      </c>
      <c r="T238" s="1">
        <v>25500</v>
      </c>
      <c r="U238" s="1">
        <v>51700</v>
      </c>
      <c r="V238" s="1">
        <v>3340</v>
      </c>
      <c r="W238" s="1">
        <v>2267.6999999999998</v>
      </c>
      <c r="X238" s="1">
        <v>1360</v>
      </c>
      <c r="Y238" s="1">
        <v>636.98</v>
      </c>
      <c r="AA238">
        <f t="shared" si="48"/>
        <v>421.48719360000001</v>
      </c>
      <c r="AB238" s="9">
        <f t="shared" si="55"/>
        <v>0.83431372549019611</v>
      </c>
      <c r="AC238" s="9">
        <f t="shared" si="56"/>
        <v>0.89803921568627454</v>
      </c>
      <c r="AD238" s="9">
        <f t="shared" si="57"/>
        <v>1.058027079303675</v>
      </c>
      <c r="AE238" s="9">
        <f t="shared" si="58"/>
        <v>0.8772455089820359</v>
      </c>
      <c r="AF238" s="9"/>
      <c r="AG238" s="9"/>
      <c r="AH238" s="9"/>
    </row>
    <row r="239" spans="1:34" x14ac:dyDescent="0.25">
      <c r="A239" s="1" t="s">
        <v>397</v>
      </c>
      <c r="B239" s="1">
        <v>201600510</v>
      </c>
      <c r="C239" s="1" t="s">
        <v>287</v>
      </c>
      <c r="D239" s="1" t="s">
        <v>288</v>
      </c>
      <c r="E239" s="1">
        <v>4952942</v>
      </c>
      <c r="F239" s="1">
        <v>510.74141184000007</v>
      </c>
      <c r="G239" s="1" t="s">
        <v>21</v>
      </c>
      <c r="H239" s="1" t="s">
        <v>254</v>
      </c>
      <c r="I239" s="2">
        <v>42417.4375</v>
      </c>
      <c r="J239" s="1">
        <v>79100</v>
      </c>
      <c r="K239" s="1">
        <v>21000</v>
      </c>
      <c r="L239" s="1">
        <v>67500</v>
      </c>
      <c r="M239" s="1">
        <v>3070</v>
      </c>
      <c r="N239" s="1">
        <v>162.88999999999999</v>
      </c>
      <c r="O239" s="1">
        <v>77.5</v>
      </c>
      <c r="P239" s="1">
        <v>5.46</v>
      </c>
      <c r="S239" s="1">
        <v>102000</v>
      </c>
      <c r="T239" s="1">
        <v>30800</v>
      </c>
      <c r="U239" s="1">
        <v>56500</v>
      </c>
      <c r="V239" s="1">
        <v>8210</v>
      </c>
      <c r="W239" s="1">
        <v>47903</v>
      </c>
      <c r="X239" s="1">
        <v>35100</v>
      </c>
      <c r="Y239" s="1">
        <v>954.4</v>
      </c>
      <c r="AA239">
        <f t="shared" si="48"/>
        <v>510.74141184000007</v>
      </c>
      <c r="AB239" s="9">
        <f t="shared" si="55"/>
        <v>0.77549019607843139</v>
      </c>
      <c r="AC239" s="9">
        <f t="shared" si="56"/>
        <v>0.68181818181818177</v>
      </c>
      <c r="AD239" s="9">
        <f t="shared" si="57"/>
        <v>1.1946902654867257</v>
      </c>
      <c r="AE239" s="9">
        <f t="shared" si="58"/>
        <v>0.37393422655298414</v>
      </c>
      <c r="AF239" s="9">
        <f>N239/W239</f>
        <v>3.4004133352817149E-3</v>
      </c>
      <c r="AG239" s="9">
        <f>O239/X239</f>
        <v>2.2079772079772078E-3</v>
      </c>
      <c r="AH239" s="9">
        <f>P239/Y239</f>
        <v>5.720871751886002E-3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C239"/>
  <sheetViews>
    <sheetView topLeftCell="A16" workbookViewId="0">
      <selection activeCell="BX43" sqref="BX43"/>
    </sheetView>
  </sheetViews>
  <sheetFormatPr defaultRowHeight="15" x14ac:dyDescent="0.25"/>
  <cols>
    <col min="1" max="1" width="41.85546875" style="1" customWidth="1"/>
    <col min="2" max="2" width="41.28515625" style="1" customWidth="1"/>
    <col min="3" max="3" width="22" style="1" bestFit="1" customWidth="1"/>
    <col min="4" max="4" width="43.7109375" style="1" bestFit="1" customWidth="1"/>
    <col min="5" max="5" width="15.42578125" style="1" bestFit="1" customWidth="1"/>
    <col min="6" max="6" width="10.42578125" style="1" bestFit="1" customWidth="1"/>
    <col min="7" max="7" width="7.85546875" style="1" bestFit="1" customWidth="1"/>
    <col min="8" max="8" width="18" style="1" bestFit="1" customWidth="1"/>
    <col min="9" max="9" width="16.140625" style="2" customWidth="1"/>
    <col min="10" max="10" width="16.85546875" style="1" bestFit="1" customWidth="1"/>
    <col min="11" max="11" width="15" style="1" bestFit="1" customWidth="1"/>
    <col min="12" max="12" width="20.140625" style="1" bestFit="1" customWidth="1"/>
    <col min="13" max="13" width="15.140625" style="1" bestFit="1" customWidth="1"/>
    <col min="14" max="14" width="1.85546875" style="1" customWidth="1"/>
    <col min="15" max="15" width="17.7109375" style="1" bestFit="1" customWidth="1"/>
    <col min="16" max="16" width="19.28515625" style="1" bestFit="1" customWidth="1"/>
    <col min="17" max="18" width="18.7109375" style="1" bestFit="1" customWidth="1"/>
    <col min="19" max="19" width="20.28515625" style="1" bestFit="1" customWidth="1"/>
    <col min="20" max="20" width="18.5703125" style="1" bestFit="1" customWidth="1"/>
    <col min="21" max="21" width="2.28515625" customWidth="1"/>
    <col min="22" max="22" width="18.7109375" style="1" bestFit="1" customWidth="1"/>
    <col min="23" max="23" width="21.140625" style="1" bestFit="1" customWidth="1"/>
    <col min="24" max="24" width="18.28515625" style="1" bestFit="1" customWidth="1"/>
    <col min="25" max="25" width="20.42578125" style="1" bestFit="1" customWidth="1"/>
    <col min="26" max="26" width="20.140625" style="1" bestFit="1" customWidth="1"/>
    <col min="27" max="27" width="15.85546875" style="1" bestFit="1" customWidth="1"/>
    <col min="28" max="28" width="21.140625" style="1" bestFit="1" customWidth="1"/>
    <col min="29" max="29" width="2.42578125" customWidth="1"/>
    <col min="30" max="30" width="15.85546875" style="1" bestFit="1" customWidth="1"/>
    <col min="31" max="31" width="19.42578125" customWidth="1"/>
    <col min="32" max="37" width="18.85546875" customWidth="1"/>
    <col min="38" max="38" width="10.5703125" customWidth="1"/>
    <col min="39" max="39" width="1.85546875" customWidth="1"/>
    <col min="40" max="46" width="19.7109375" customWidth="1"/>
    <col min="48" max="48" width="2.5703125" customWidth="1"/>
    <col min="49" max="55" width="18.140625" customWidth="1"/>
    <col min="56" max="56" width="2.42578125" customWidth="1"/>
    <col min="57" max="64" width="18.140625" customWidth="1"/>
    <col min="65" max="65" width="2.42578125" customWidth="1"/>
    <col min="66" max="66" width="10.42578125" style="1" bestFit="1" customWidth="1"/>
  </cols>
  <sheetData>
    <row r="4" spans="1:81" ht="19.5" customHeight="1" x14ac:dyDescent="0.25">
      <c r="J4" s="6" t="s">
        <v>636</v>
      </c>
      <c r="O4" s="6" t="s">
        <v>635</v>
      </c>
      <c r="S4" s="7" t="s">
        <v>641</v>
      </c>
      <c r="V4" s="6" t="s">
        <v>637</v>
      </c>
      <c r="AD4" s="6" t="s">
        <v>638</v>
      </c>
      <c r="AF4" s="6" t="s">
        <v>635</v>
      </c>
      <c r="AG4" s="1"/>
      <c r="AH4" s="1"/>
      <c r="AI4" s="1"/>
      <c r="AJ4" s="7" t="s">
        <v>641</v>
      </c>
      <c r="AK4" s="1"/>
      <c r="AN4" s="6" t="s">
        <v>637</v>
      </c>
      <c r="AO4" s="1"/>
      <c r="AP4" s="1"/>
      <c r="AQ4" s="1"/>
      <c r="AR4" s="1"/>
      <c r="AS4" s="1"/>
      <c r="AT4" s="1"/>
      <c r="AW4" s="6" t="s">
        <v>635</v>
      </c>
      <c r="AX4" s="1"/>
      <c r="AY4" s="1"/>
      <c r="AZ4" s="1"/>
      <c r="BA4" s="7" t="s">
        <v>641</v>
      </c>
      <c r="BB4" s="1"/>
      <c r="BE4" s="6" t="s">
        <v>637</v>
      </c>
      <c r="BF4" s="1"/>
      <c r="BG4" s="1"/>
      <c r="BH4" s="1"/>
      <c r="BI4" s="1"/>
      <c r="BJ4" s="1"/>
      <c r="BK4" s="1"/>
    </row>
    <row r="5" spans="1:81" s="5" customFormat="1" ht="36.75" customHeight="1" x14ac:dyDescent="0.25">
      <c r="A5" s="3" t="s">
        <v>396</v>
      </c>
      <c r="B5" s="3" t="s">
        <v>2</v>
      </c>
      <c r="C5" s="3" t="s">
        <v>0</v>
      </c>
      <c r="D5" s="3" t="s">
        <v>1</v>
      </c>
      <c r="E5" s="3" t="s">
        <v>3</v>
      </c>
      <c r="F5" s="3" t="s">
        <v>630</v>
      </c>
      <c r="G5" s="3" t="s">
        <v>4</v>
      </c>
      <c r="H5" s="3" t="s">
        <v>5</v>
      </c>
      <c r="I5" s="4" t="s">
        <v>6</v>
      </c>
      <c r="J5" s="3" t="s">
        <v>374</v>
      </c>
      <c r="K5" s="3" t="s">
        <v>321</v>
      </c>
      <c r="L5" s="3" t="s">
        <v>381</v>
      </c>
      <c r="M5" s="3" t="s">
        <v>375</v>
      </c>
      <c r="N5" s="3"/>
      <c r="O5" s="3" t="s">
        <v>380</v>
      </c>
      <c r="P5" s="3" t="s">
        <v>664</v>
      </c>
      <c r="Q5" s="3" t="s">
        <v>368</v>
      </c>
      <c r="R5" s="3" t="s">
        <v>393</v>
      </c>
      <c r="S5" s="3" t="s">
        <v>363</v>
      </c>
      <c r="T5" s="3" t="s">
        <v>369</v>
      </c>
      <c r="V5" s="3" t="s">
        <v>384</v>
      </c>
      <c r="W5" s="3" t="s">
        <v>356</v>
      </c>
      <c r="X5" s="3" t="s">
        <v>349</v>
      </c>
      <c r="Y5" s="3" t="s">
        <v>347</v>
      </c>
      <c r="Z5" s="3" t="s">
        <v>322</v>
      </c>
      <c r="AA5" s="3" t="s">
        <v>341</v>
      </c>
      <c r="AB5" s="3" t="s">
        <v>327</v>
      </c>
      <c r="AD5" s="3" t="s">
        <v>359</v>
      </c>
      <c r="AF5" s="3" t="s">
        <v>380</v>
      </c>
      <c r="AG5" s="3" t="s">
        <v>316</v>
      </c>
      <c r="AH5" s="3" t="s">
        <v>368</v>
      </c>
      <c r="AI5" s="3" t="s">
        <v>393</v>
      </c>
      <c r="AJ5" s="3" t="s">
        <v>363</v>
      </c>
      <c r="AK5" s="3" t="s">
        <v>369</v>
      </c>
      <c r="AL5" s="5" t="s">
        <v>665</v>
      </c>
      <c r="AN5" s="3" t="s">
        <v>384</v>
      </c>
      <c r="AO5" s="3" t="s">
        <v>356</v>
      </c>
      <c r="AP5" s="3" t="s">
        <v>349</v>
      </c>
      <c r="AQ5" s="3" t="s">
        <v>347</v>
      </c>
      <c r="AR5" s="3" t="s">
        <v>322</v>
      </c>
      <c r="AS5" s="3" t="s">
        <v>341</v>
      </c>
      <c r="AT5" s="3" t="s">
        <v>327</v>
      </c>
      <c r="AU5" s="5" t="s">
        <v>667</v>
      </c>
      <c r="AW5" s="3" t="s">
        <v>380</v>
      </c>
      <c r="AX5" s="3" t="s">
        <v>316</v>
      </c>
      <c r="AY5" s="3" t="s">
        <v>368</v>
      </c>
      <c r="AZ5" s="3" t="s">
        <v>393</v>
      </c>
      <c r="BA5" s="3" t="s">
        <v>363</v>
      </c>
      <c r="BB5" s="3" t="s">
        <v>369</v>
      </c>
      <c r="BC5" s="5" t="s">
        <v>665</v>
      </c>
      <c r="BE5" s="3" t="s">
        <v>384</v>
      </c>
      <c r="BF5" s="3" t="s">
        <v>356</v>
      </c>
      <c r="BG5" s="3" t="s">
        <v>349</v>
      </c>
      <c r="BH5" s="3" t="s">
        <v>347</v>
      </c>
      <c r="BI5" s="3" t="s">
        <v>322</v>
      </c>
      <c r="BJ5" s="3" t="s">
        <v>341</v>
      </c>
      <c r="BK5" s="3" t="s">
        <v>327</v>
      </c>
      <c r="BL5" s="5" t="s">
        <v>667</v>
      </c>
      <c r="BN5" s="3" t="s">
        <v>630</v>
      </c>
      <c r="BO5" s="5" t="s">
        <v>669</v>
      </c>
      <c r="BP5" s="5" t="s">
        <v>670</v>
      </c>
      <c r="BQ5" s="5" t="s">
        <v>671</v>
      </c>
    </row>
    <row r="6" spans="1:81" s="5" customFormat="1" ht="15.75" x14ac:dyDescent="0.25">
      <c r="A6" s="3"/>
      <c r="B6" s="3"/>
      <c r="C6" s="3"/>
      <c r="D6" s="3"/>
      <c r="E6" s="3"/>
      <c r="F6" s="3" t="s">
        <v>631</v>
      </c>
      <c r="G6" s="3"/>
      <c r="H6" s="3"/>
      <c r="I6" s="4"/>
      <c r="J6" s="3"/>
      <c r="K6" s="3"/>
      <c r="L6" s="3" t="s">
        <v>634</v>
      </c>
      <c r="M6" s="3" t="s">
        <v>633</v>
      </c>
      <c r="N6" s="3"/>
      <c r="O6" s="3" t="s">
        <v>644</v>
      </c>
      <c r="P6" s="3" t="s">
        <v>644</v>
      </c>
      <c r="Q6" s="3" t="s">
        <v>644</v>
      </c>
      <c r="R6" s="3" t="s">
        <v>644</v>
      </c>
      <c r="S6" s="3" t="s">
        <v>644</v>
      </c>
      <c r="T6" s="3" t="s">
        <v>644</v>
      </c>
      <c r="V6" s="3" t="s">
        <v>632</v>
      </c>
      <c r="W6" s="3" t="s">
        <v>632</v>
      </c>
      <c r="X6" s="3" t="s">
        <v>632</v>
      </c>
      <c r="Y6" s="3" t="s">
        <v>632</v>
      </c>
      <c r="Z6" s="3" t="s">
        <v>632</v>
      </c>
      <c r="AA6" s="3" t="s">
        <v>632</v>
      </c>
      <c r="AB6" s="3" t="s">
        <v>632</v>
      </c>
      <c r="AD6" s="3" t="s">
        <v>632</v>
      </c>
      <c r="AF6" s="12" t="s">
        <v>666</v>
      </c>
      <c r="AG6" s="12" t="s">
        <v>666</v>
      </c>
      <c r="AH6" s="12" t="s">
        <v>666</v>
      </c>
      <c r="AI6" s="12" t="s">
        <v>666</v>
      </c>
      <c r="AJ6" s="12" t="s">
        <v>666</v>
      </c>
      <c r="AK6" s="12" t="s">
        <v>666</v>
      </c>
      <c r="AL6" s="12" t="s">
        <v>666</v>
      </c>
      <c r="AN6" s="12" t="s">
        <v>666</v>
      </c>
      <c r="AO6" s="12" t="s">
        <v>666</v>
      </c>
      <c r="AP6" s="12" t="s">
        <v>666</v>
      </c>
      <c r="AQ6" s="12" t="s">
        <v>666</v>
      </c>
      <c r="AR6" s="12" t="s">
        <v>666</v>
      </c>
      <c r="AS6" s="12" t="s">
        <v>666</v>
      </c>
      <c r="AT6" s="12" t="s">
        <v>666</v>
      </c>
      <c r="AU6" s="12" t="s">
        <v>666</v>
      </c>
      <c r="AW6" s="12" t="s">
        <v>668</v>
      </c>
      <c r="AX6" s="12" t="s">
        <v>668</v>
      </c>
      <c r="AY6" s="12" t="s">
        <v>668</v>
      </c>
      <c r="AZ6" s="12" t="s">
        <v>668</v>
      </c>
      <c r="BA6" s="12" t="s">
        <v>668</v>
      </c>
      <c r="BB6" s="12" t="s">
        <v>668</v>
      </c>
      <c r="BC6" s="12" t="s">
        <v>668</v>
      </c>
      <c r="BD6" s="12"/>
      <c r="BE6" s="12" t="s">
        <v>668</v>
      </c>
      <c r="BF6" s="12" t="s">
        <v>668</v>
      </c>
      <c r="BG6" s="12" t="s">
        <v>668</v>
      </c>
      <c r="BH6" s="12" t="s">
        <v>668</v>
      </c>
      <c r="BI6" s="12" t="s">
        <v>668</v>
      </c>
      <c r="BJ6" s="12" t="s">
        <v>668</v>
      </c>
      <c r="BK6" s="12" t="s">
        <v>668</v>
      </c>
      <c r="BL6" s="12" t="s">
        <v>668</v>
      </c>
      <c r="BN6" s="3" t="s">
        <v>631</v>
      </c>
      <c r="BO6" s="12" t="s">
        <v>668</v>
      </c>
      <c r="BP6" s="12" t="s">
        <v>668</v>
      </c>
    </row>
    <row r="7" spans="1:81" x14ac:dyDescent="0.25">
      <c r="A7" s="1" t="s">
        <v>530</v>
      </c>
      <c r="B7" s="1" t="s">
        <v>12</v>
      </c>
      <c r="C7" s="1" t="s">
        <v>10</v>
      </c>
      <c r="D7" s="1" t="s">
        <v>11</v>
      </c>
      <c r="E7" s="1" t="s">
        <v>13</v>
      </c>
      <c r="F7" s="1">
        <v>0</v>
      </c>
      <c r="G7" s="1" t="s">
        <v>8</v>
      </c>
      <c r="H7" s="1" t="s">
        <v>8</v>
      </c>
      <c r="I7" s="2">
        <v>42231.375</v>
      </c>
      <c r="K7" s="1">
        <v>2.93</v>
      </c>
      <c r="O7" s="1">
        <v>1600</v>
      </c>
      <c r="P7" s="1" t="s">
        <v>14</v>
      </c>
      <c r="Q7" s="1">
        <v>0.36</v>
      </c>
      <c r="T7" s="1">
        <v>10</v>
      </c>
      <c r="V7" s="1">
        <v>370000</v>
      </c>
      <c r="W7" s="1">
        <v>27000</v>
      </c>
      <c r="X7" s="1">
        <v>5300</v>
      </c>
      <c r="Y7" s="1">
        <v>2400</v>
      </c>
      <c r="Z7" s="1">
        <v>34000</v>
      </c>
      <c r="AA7" s="1">
        <v>150000</v>
      </c>
      <c r="AB7" s="1">
        <v>36000</v>
      </c>
      <c r="AD7" s="1">
        <v>20000</v>
      </c>
      <c r="AF7">
        <f>O7/96</f>
        <v>16.666666666666668</v>
      </c>
      <c r="AG7" t="e">
        <f>P7/100</f>
        <v>#VALUE!</v>
      </c>
      <c r="AH7">
        <f>Q7/35.453</f>
        <v>1.0154288776690265E-2</v>
      </c>
      <c r="AI7">
        <f>R7/79.9</f>
        <v>0</v>
      </c>
      <c r="AJ7">
        <f>S7/94.97</f>
        <v>0</v>
      </c>
      <c r="AK7">
        <f>T7/18.994</f>
        <v>0.52648204696219858</v>
      </c>
      <c r="AL7">
        <f>(10^(K7-14))*1000</f>
        <v>8.5113803820237272E-9</v>
      </c>
      <c r="AN7">
        <f>V7/40078</f>
        <v>9.2319976046708909</v>
      </c>
      <c r="AO7">
        <f>W7/24305</f>
        <v>1.1108825344579305</v>
      </c>
      <c r="AP7">
        <f>X7/22989.7</f>
        <v>0.23053802354967659</v>
      </c>
      <c r="AQ7">
        <f>Y7/39098.3</f>
        <v>6.1383743027190435E-2</v>
      </c>
      <c r="AR7">
        <f>Z7/26982</f>
        <v>1.2600993254762434</v>
      </c>
      <c r="AS7">
        <f>AA7/55845</f>
        <v>2.6860059092130002</v>
      </c>
      <c r="AT7">
        <f>AB7/54938</f>
        <v>0.6552841384833813</v>
      </c>
      <c r="AU7">
        <f>(10^-K7)*1000</f>
        <v>1.174897554939528</v>
      </c>
      <c r="AW7">
        <f>AF7*2</f>
        <v>33.333333333333336</v>
      </c>
      <c r="AY7">
        <f t="shared" ref="AY7:BA7" si="0">AH7</f>
        <v>1.0154288776690265E-2</v>
      </c>
      <c r="AZ7">
        <f t="shared" si="0"/>
        <v>0</v>
      </c>
      <c r="BA7">
        <f t="shared" si="0"/>
        <v>0</v>
      </c>
      <c r="BB7">
        <f t="shared" ref="BB7:BC7" si="1">AK7</f>
        <v>0.52648204696219858</v>
      </c>
      <c r="BC7">
        <f t="shared" si="1"/>
        <v>8.5113803820237272E-9</v>
      </c>
      <c r="BE7">
        <f>AN7*2</f>
        <v>18.463995209341782</v>
      </c>
      <c r="BF7">
        <f t="shared" ref="BF7" si="2">AO7*2</f>
        <v>2.221765068915861</v>
      </c>
      <c r="BG7">
        <f>AP7</f>
        <v>0.23053802354967659</v>
      </c>
      <c r="BH7">
        <f>AQ7</f>
        <v>6.1383743027190435E-2</v>
      </c>
      <c r="BI7">
        <f>AR7*3</f>
        <v>3.7802979764287299</v>
      </c>
      <c r="BJ7">
        <f>AS7*2</f>
        <v>5.3720118184260004</v>
      </c>
      <c r="BK7">
        <f>AT7*2</f>
        <v>1.3105682769667626</v>
      </c>
      <c r="BL7">
        <f>AU7</f>
        <v>1.174897554939528</v>
      </c>
      <c r="BN7" s="1">
        <v>0</v>
      </c>
      <c r="BO7">
        <f>SUM(AW7:BC7)</f>
        <v>33.869969677583605</v>
      </c>
      <c r="BP7">
        <f>SUM(BE7:BL7)</f>
        <v>32.615457671595529</v>
      </c>
      <c r="BQ7">
        <f>BO7/BP7</f>
        <v>1.0384637253482607</v>
      </c>
    </row>
    <row r="8" spans="1:81" x14ac:dyDescent="0.25">
      <c r="A8" s="1" t="s">
        <v>531</v>
      </c>
      <c r="B8" s="1" t="s">
        <v>25</v>
      </c>
      <c r="C8" s="1" t="s">
        <v>7</v>
      </c>
      <c r="D8" s="1" t="s">
        <v>19</v>
      </c>
      <c r="E8" s="1" t="s">
        <v>20</v>
      </c>
      <c r="F8" s="1">
        <v>0.78857856000000004</v>
      </c>
      <c r="G8" s="1" t="s">
        <v>21</v>
      </c>
      <c r="H8" s="1" t="s">
        <v>22</v>
      </c>
      <c r="I8" s="2">
        <v>42227.831250000003</v>
      </c>
      <c r="O8" s="1">
        <v>1700</v>
      </c>
      <c r="Z8" s="1">
        <v>33000</v>
      </c>
      <c r="AB8" s="1">
        <v>31000</v>
      </c>
      <c r="AD8" s="1">
        <v>27000</v>
      </c>
      <c r="AF8">
        <f t="shared" ref="AF8:AF71" si="3">O8/96</f>
        <v>17.708333333333332</v>
      </c>
      <c r="AG8">
        <f t="shared" ref="AG8:AG71" si="4">P8/100</f>
        <v>0</v>
      </c>
      <c r="AH8">
        <f t="shared" ref="AH8:AH71" si="5">Q8/35.453</f>
        <v>0</v>
      </c>
      <c r="AI8">
        <f t="shared" ref="AI8:AI71" si="6">R8/79.9</f>
        <v>0</v>
      </c>
      <c r="AJ8">
        <f t="shared" ref="AJ8:AJ71" si="7">S8/94.97</f>
        <v>0</v>
      </c>
      <c r="AK8">
        <f t="shared" ref="AK8:AK71" si="8">T8/18.994</f>
        <v>0</v>
      </c>
      <c r="AL8">
        <f t="shared" ref="AL8:AL71" si="9">(10^(K8-14))*1000</f>
        <v>9.9999999999999994E-12</v>
      </c>
      <c r="AN8">
        <f t="shared" ref="AN8:AN71" si="10">V8/40078</f>
        <v>0</v>
      </c>
      <c r="AO8">
        <f t="shared" ref="AO8:AO71" si="11">W8/24305</f>
        <v>0</v>
      </c>
      <c r="AP8">
        <f t="shared" ref="AP8:AP71" si="12">X8/22989.7</f>
        <v>0</v>
      </c>
      <c r="AQ8">
        <f t="shared" ref="AQ8:AQ71" si="13">Y8/39098.3</f>
        <v>0</v>
      </c>
      <c r="AR8">
        <f t="shared" ref="AR8:AR71" si="14">Z8/26982</f>
        <v>1.223037580609295</v>
      </c>
      <c r="AS8">
        <f t="shared" ref="AS8:AS71" si="15">AA8/55845</f>
        <v>0</v>
      </c>
      <c r="AT8">
        <f t="shared" ref="AT8:AT71" si="16">AB8/54938</f>
        <v>0.5642724525829117</v>
      </c>
      <c r="AU8">
        <f t="shared" ref="AU8:AU71" si="17">(10^-K8)*1000</f>
        <v>1000</v>
      </c>
      <c r="AW8">
        <f t="shared" ref="AW8:AW71" si="18">AF8*2</f>
        <v>35.416666666666664</v>
      </c>
      <c r="AX8">
        <f t="shared" ref="AX8:AX71" si="19">AG8</f>
        <v>0</v>
      </c>
      <c r="AY8">
        <f t="shared" ref="AY8:AY71" si="20">AH8</f>
        <v>0</v>
      </c>
      <c r="AZ8">
        <f t="shared" ref="AZ8:AZ71" si="21">AI8</f>
        <v>0</v>
      </c>
      <c r="BA8">
        <f t="shared" ref="BA8:BA71" si="22">AJ8</f>
        <v>0</v>
      </c>
      <c r="BB8">
        <f t="shared" ref="BB8:BB71" si="23">AK8</f>
        <v>0</v>
      </c>
      <c r="BC8">
        <f t="shared" ref="BC8:BC71" si="24">AL8</f>
        <v>9.9999999999999994E-12</v>
      </c>
      <c r="BE8">
        <f t="shared" ref="BE8:BE71" si="25">AN8*2</f>
        <v>0</v>
      </c>
      <c r="BF8">
        <f t="shared" ref="BF8:BF71" si="26">AO8*2</f>
        <v>0</v>
      </c>
      <c r="BG8">
        <f t="shared" ref="BG8:BG71" si="27">AP8</f>
        <v>0</v>
      </c>
      <c r="BH8">
        <f t="shared" ref="BH8:BH71" si="28">AQ8</f>
        <v>0</v>
      </c>
      <c r="BI8">
        <f t="shared" ref="BI8:BI71" si="29">AR8*3</f>
        <v>3.669112741827885</v>
      </c>
      <c r="BJ8">
        <f t="shared" ref="BJ8:BJ71" si="30">AS8*2</f>
        <v>0</v>
      </c>
      <c r="BK8">
        <f t="shared" ref="BK8:BK71" si="31">AT8*2</f>
        <v>1.1285449051658234</v>
      </c>
      <c r="BN8" s="1">
        <v>0.78857856000000004</v>
      </c>
    </row>
    <row r="9" spans="1:81" x14ac:dyDescent="0.25">
      <c r="A9" s="1" t="s">
        <v>532</v>
      </c>
      <c r="B9" s="1" t="s">
        <v>27</v>
      </c>
      <c r="C9" s="1" t="s">
        <v>7</v>
      </c>
      <c r="D9" s="1" t="s">
        <v>26</v>
      </c>
      <c r="E9" s="1" t="s">
        <v>28</v>
      </c>
      <c r="F9" s="1">
        <v>0.80467200000000005</v>
      </c>
      <c r="G9" s="1" t="s">
        <v>21</v>
      </c>
      <c r="H9" s="1" t="s">
        <v>22</v>
      </c>
      <c r="I9" s="2">
        <v>42227.635416666664</v>
      </c>
      <c r="O9" s="1">
        <v>1400</v>
      </c>
      <c r="Z9" s="1">
        <v>30000</v>
      </c>
      <c r="AB9" s="1">
        <v>27000</v>
      </c>
      <c r="AD9" s="1">
        <v>23000</v>
      </c>
      <c r="AF9">
        <f t="shared" si="3"/>
        <v>14.583333333333334</v>
      </c>
      <c r="AG9">
        <f t="shared" si="4"/>
        <v>0</v>
      </c>
      <c r="AH9">
        <f t="shared" si="5"/>
        <v>0</v>
      </c>
      <c r="AI9">
        <f t="shared" si="6"/>
        <v>0</v>
      </c>
      <c r="AJ9">
        <f t="shared" si="7"/>
        <v>0</v>
      </c>
      <c r="AK9">
        <f t="shared" si="8"/>
        <v>0</v>
      </c>
      <c r="AL9">
        <f t="shared" si="9"/>
        <v>9.9999999999999994E-12</v>
      </c>
      <c r="AN9">
        <f t="shared" si="10"/>
        <v>0</v>
      </c>
      <c r="AO9">
        <f t="shared" si="11"/>
        <v>0</v>
      </c>
      <c r="AP9">
        <f t="shared" si="12"/>
        <v>0</v>
      </c>
      <c r="AQ9">
        <f t="shared" si="13"/>
        <v>0</v>
      </c>
      <c r="AR9">
        <f t="shared" si="14"/>
        <v>1.1118523460084502</v>
      </c>
      <c r="AS9">
        <f t="shared" si="15"/>
        <v>0</v>
      </c>
      <c r="AT9">
        <f t="shared" si="16"/>
        <v>0.49146310386253594</v>
      </c>
      <c r="AU9">
        <f t="shared" si="17"/>
        <v>1000</v>
      </c>
      <c r="AW9">
        <f t="shared" si="18"/>
        <v>29.166666666666668</v>
      </c>
      <c r="AX9">
        <f t="shared" si="19"/>
        <v>0</v>
      </c>
      <c r="AY9">
        <f t="shared" si="20"/>
        <v>0</v>
      </c>
      <c r="AZ9">
        <f t="shared" si="21"/>
        <v>0</v>
      </c>
      <c r="BA9">
        <f t="shared" si="22"/>
        <v>0</v>
      </c>
      <c r="BB9">
        <f t="shared" si="23"/>
        <v>0</v>
      </c>
      <c r="BC9">
        <f t="shared" si="24"/>
        <v>9.9999999999999994E-12</v>
      </c>
      <c r="BE9">
        <f t="shared" si="25"/>
        <v>0</v>
      </c>
      <c r="BF9">
        <f t="shared" si="26"/>
        <v>0</v>
      </c>
      <c r="BG9">
        <f t="shared" si="27"/>
        <v>0</v>
      </c>
      <c r="BH9">
        <f t="shared" si="28"/>
        <v>0</v>
      </c>
      <c r="BI9">
        <f t="shared" si="29"/>
        <v>3.3355570380253505</v>
      </c>
      <c r="BJ9">
        <f t="shared" si="30"/>
        <v>0</v>
      </c>
      <c r="BK9">
        <f t="shared" si="31"/>
        <v>0.98292620772507189</v>
      </c>
      <c r="BN9" s="1">
        <v>0.80467200000000005</v>
      </c>
    </row>
    <row r="10" spans="1:81" x14ac:dyDescent="0.25">
      <c r="A10" s="1" t="s">
        <v>534</v>
      </c>
      <c r="B10" s="1" t="s">
        <v>40</v>
      </c>
      <c r="C10" s="1" t="s">
        <v>7</v>
      </c>
      <c r="D10" s="1" t="s">
        <v>39</v>
      </c>
      <c r="E10" s="1">
        <v>9458</v>
      </c>
      <c r="F10" s="1">
        <v>0.82076544000000007</v>
      </c>
      <c r="G10" s="1" t="s">
        <v>29</v>
      </c>
      <c r="H10" s="1" t="s">
        <v>30</v>
      </c>
      <c r="I10" s="2">
        <v>42227.645833333336</v>
      </c>
      <c r="O10" s="1">
        <v>600</v>
      </c>
      <c r="Z10" s="1">
        <v>2500</v>
      </c>
      <c r="AB10" s="1">
        <v>11000</v>
      </c>
      <c r="AD10" s="1">
        <v>6000</v>
      </c>
      <c r="AF10">
        <f t="shared" si="3"/>
        <v>6.25</v>
      </c>
      <c r="AG10">
        <f t="shared" si="4"/>
        <v>0</v>
      </c>
      <c r="AH10">
        <f t="shared" si="5"/>
        <v>0</v>
      </c>
      <c r="AI10">
        <f t="shared" si="6"/>
        <v>0</v>
      </c>
      <c r="AJ10">
        <f t="shared" si="7"/>
        <v>0</v>
      </c>
      <c r="AK10">
        <f t="shared" si="8"/>
        <v>0</v>
      </c>
      <c r="AL10">
        <f t="shared" si="9"/>
        <v>9.9999999999999994E-12</v>
      </c>
      <c r="AN10">
        <f t="shared" si="10"/>
        <v>0</v>
      </c>
      <c r="AO10">
        <f t="shared" si="11"/>
        <v>0</v>
      </c>
      <c r="AP10">
        <f t="shared" si="12"/>
        <v>0</v>
      </c>
      <c r="AQ10">
        <f t="shared" si="13"/>
        <v>0</v>
      </c>
      <c r="AR10">
        <f t="shared" si="14"/>
        <v>9.2654362167370843E-2</v>
      </c>
      <c r="AS10">
        <f t="shared" si="15"/>
        <v>0</v>
      </c>
      <c r="AT10">
        <f t="shared" si="16"/>
        <v>0.20022570898103317</v>
      </c>
      <c r="AU10">
        <f t="shared" si="17"/>
        <v>1000</v>
      </c>
      <c r="AW10">
        <f t="shared" si="18"/>
        <v>12.5</v>
      </c>
      <c r="AX10">
        <f t="shared" si="19"/>
        <v>0</v>
      </c>
      <c r="AY10">
        <f t="shared" si="20"/>
        <v>0</v>
      </c>
      <c r="AZ10">
        <f t="shared" si="21"/>
        <v>0</v>
      </c>
      <c r="BA10">
        <f t="shared" si="22"/>
        <v>0</v>
      </c>
      <c r="BB10">
        <f t="shared" si="23"/>
        <v>0</v>
      </c>
      <c r="BC10">
        <f t="shared" si="24"/>
        <v>9.9999999999999994E-12</v>
      </c>
      <c r="BE10">
        <f t="shared" si="25"/>
        <v>0</v>
      </c>
      <c r="BF10">
        <f t="shared" si="26"/>
        <v>0</v>
      </c>
      <c r="BG10">
        <f t="shared" si="27"/>
        <v>0</v>
      </c>
      <c r="BH10">
        <f t="shared" si="28"/>
        <v>0</v>
      </c>
      <c r="BI10">
        <f t="shared" si="29"/>
        <v>0.27796308650211254</v>
      </c>
      <c r="BJ10">
        <f t="shared" si="30"/>
        <v>0</v>
      </c>
      <c r="BK10">
        <f t="shared" si="31"/>
        <v>0.40045141796206635</v>
      </c>
      <c r="BN10" s="1">
        <v>0.82076544000000007</v>
      </c>
    </row>
    <row r="11" spans="1:81" x14ac:dyDescent="0.25">
      <c r="A11" s="1" t="s">
        <v>533</v>
      </c>
      <c r="B11" s="1" t="s">
        <v>37</v>
      </c>
      <c r="C11" s="1" t="s">
        <v>7</v>
      </c>
      <c r="D11" s="1" t="s">
        <v>36</v>
      </c>
      <c r="E11" s="1" t="s">
        <v>38</v>
      </c>
      <c r="F11" s="1">
        <v>0.82076544000000007</v>
      </c>
      <c r="G11" s="1" t="s">
        <v>29</v>
      </c>
      <c r="H11" s="1" t="s">
        <v>30</v>
      </c>
      <c r="I11" s="2">
        <v>42227.637499999997</v>
      </c>
      <c r="O11" s="1">
        <v>1400</v>
      </c>
      <c r="Z11" s="1">
        <v>20000</v>
      </c>
      <c r="AB11" s="1">
        <v>28000</v>
      </c>
      <c r="AD11" s="1">
        <v>23000</v>
      </c>
      <c r="AF11">
        <f t="shared" si="3"/>
        <v>14.583333333333334</v>
      </c>
      <c r="AG11">
        <f t="shared" si="4"/>
        <v>0</v>
      </c>
      <c r="AH11">
        <f t="shared" si="5"/>
        <v>0</v>
      </c>
      <c r="AI11">
        <f t="shared" si="6"/>
        <v>0</v>
      </c>
      <c r="AJ11">
        <f t="shared" si="7"/>
        <v>0</v>
      </c>
      <c r="AK11">
        <f t="shared" si="8"/>
        <v>0</v>
      </c>
      <c r="AL11">
        <f t="shared" si="9"/>
        <v>9.9999999999999994E-12</v>
      </c>
      <c r="AN11">
        <f t="shared" si="10"/>
        <v>0</v>
      </c>
      <c r="AO11">
        <f t="shared" si="11"/>
        <v>0</v>
      </c>
      <c r="AP11">
        <f t="shared" si="12"/>
        <v>0</v>
      </c>
      <c r="AQ11">
        <f t="shared" si="13"/>
        <v>0</v>
      </c>
      <c r="AR11">
        <f t="shared" si="14"/>
        <v>0.74123489733896675</v>
      </c>
      <c r="AS11">
        <f t="shared" si="15"/>
        <v>0</v>
      </c>
      <c r="AT11">
        <f t="shared" si="16"/>
        <v>0.5096654410426299</v>
      </c>
      <c r="AU11">
        <f t="shared" si="17"/>
        <v>1000</v>
      </c>
      <c r="AW11">
        <f t="shared" si="18"/>
        <v>29.166666666666668</v>
      </c>
      <c r="AX11">
        <f t="shared" si="19"/>
        <v>0</v>
      </c>
      <c r="AY11">
        <f t="shared" si="20"/>
        <v>0</v>
      </c>
      <c r="AZ11">
        <f t="shared" si="21"/>
        <v>0</v>
      </c>
      <c r="BA11">
        <f t="shared" si="22"/>
        <v>0</v>
      </c>
      <c r="BB11">
        <f t="shared" si="23"/>
        <v>0</v>
      </c>
      <c r="BC11">
        <f t="shared" si="24"/>
        <v>9.9999999999999994E-12</v>
      </c>
      <c r="BE11">
        <f t="shared" si="25"/>
        <v>0</v>
      </c>
      <c r="BF11">
        <f t="shared" si="26"/>
        <v>0</v>
      </c>
      <c r="BG11">
        <f t="shared" si="27"/>
        <v>0</v>
      </c>
      <c r="BH11">
        <f t="shared" si="28"/>
        <v>0</v>
      </c>
      <c r="BI11">
        <f t="shared" si="29"/>
        <v>2.2237046920169004</v>
      </c>
      <c r="BJ11">
        <f t="shared" si="30"/>
        <v>0</v>
      </c>
      <c r="BK11">
        <f t="shared" si="31"/>
        <v>1.0193308820852598</v>
      </c>
      <c r="BN11" s="1">
        <v>0.82076544000000007</v>
      </c>
    </row>
    <row r="12" spans="1:81" x14ac:dyDescent="0.25">
      <c r="A12" s="1" t="s">
        <v>535</v>
      </c>
      <c r="B12" s="1" t="s">
        <v>44</v>
      </c>
      <c r="C12" s="1" t="s">
        <v>10</v>
      </c>
      <c r="D12" s="1" t="s">
        <v>11</v>
      </c>
      <c r="E12" s="1" t="s">
        <v>45</v>
      </c>
      <c r="F12" s="1">
        <v>0.86904576000000011</v>
      </c>
      <c r="G12" s="1" t="s">
        <v>21</v>
      </c>
      <c r="H12" s="1" t="s">
        <v>30</v>
      </c>
      <c r="I12" s="2">
        <v>42231.447916666664</v>
      </c>
      <c r="K12" s="1">
        <v>3.19</v>
      </c>
      <c r="O12" s="1">
        <v>1400</v>
      </c>
      <c r="P12" s="1" t="s">
        <v>14</v>
      </c>
      <c r="Q12" s="1">
        <v>1.2</v>
      </c>
      <c r="T12" s="1">
        <v>8.9</v>
      </c>
      <c r="V12" s="1">
        <v>350000</v>
      </c>
      <c r="W12" s="1">
        <v>26000</v>
      </c>
      <c r="X12" s="1">
        <v>52000</v>
      </c>
      <c r="Y12" s="1">
        <v>2200</v>
      </c>
      <c r="Z12" s="1">
        <v>28000</v>
      </c>
      <c r="AA12" s="1">
        <v>96000</v>
      </c>
      <c r="AB12" s="1">
        <v>31000</v>
      </c>
      <c r="AD12" s="1">
        <v>18000</v>
      </c>
      <c r="AF12">
        <f t="shared" si="3"/>
        <v>14.583333333333334</v>
      </c>
      <c r="AG12" t="e">
        <f t="shared" si="4"/>
        <v>#VALUE!</v>
      </c>
      <c r="AH12">
        <f t="shared" si="5"/>
        <v>3.3847629255634219E-2</v>
      </c>
      <c r="AI12">
        <f t="shared" si="6"/>
        <v>0</v>
      </c>
      <c r="AJ12">
        <f t="shared" si="7"/>
        <v>0</v>
      </c>
      <c r="AK12">
        <f t="shared" si="8"/>
        <v>0.46856902179635679</v>
      </c>
      <c r="AL12">
        <f t="shared" si="9"/>
        <v>1.5488166189124765E-8</v>
      </c>
      <c r="AN12">
        <f t="shared" si="10"/>
        <v>8.7329707071211136</v>
      </c>
      <c r="AO12">
        <f t="shared" si="11"/>
        <v>1.0697387368854145</v>
      </c>
      <c r="AP12">
        <f t="shared" si="12"/>
        <v>2.2618824952043739</v>
      </c>
      <c r="AQ12">
        <f t="shared" si="13"/>
        <v>5.6268431108257896E-2</v>
      </c>
      <c r="AR12">
        <f t="shared" si="14"/>
        <v>1.0377288562745535</v>
      </c>
      <c r="AS12">
        <f t="shared" si="15"/>
        <v>1.7190437818963202</v>
      </c>
      <c r="AT12">
        <f t="shared" si="16"/>
        <v>0.5642724525829117</v>
      </c>
      <c r="AU12">
        <f t="shared" si="17"/>
        <v>0.64565422903465508</v>
      </c>
      <c r="AW12">
        <f t="shared" si="18"/>
        <v>29.166666666666668</v>
      </c>
      <c r="AY12">
        <f t="shared" si="20"/>
        <v>3.3847629255634219E-2</v>
      </c>
      <c r="AZ12">
        <f t="shared" si="21"/>
        <v>0</v>
      </c>
      <c r="BA12">
        <f t="shared" si="22"/>
        <v>0</v>
      </c>
      <c r="BB12">
        <f t="shared" si="23"/>
        <v>0.46856902179635679</v>
      </c>
      <c r="BC12">
        <f t="shared" si="24"/>
        <v>1.5488166189124765E-8</v>
      </c>
      <c r="BE12">
        <f t="shared" si="25"/>
        <v>17.465941414242227</v>
      </c>
      <c r="BF12">
        <f t="shared" si="26"/>
        <v>2.1394774737708291</v>
      </c>
      <c r="BG12">
        <f t="shared" si="27"/>
        <v>2.2618824952043739</v>
      </c>
      <c r="BH12">
        <f t="shared" si="28"/>
        <v>5.6268431108257896E-2</v>
      </c>
      <c r="BI12">
        <f t="shared" si="29"/>
        <v>3.1131865688236604</v>
      </c>
      <c r="BJ12">
        <f t="shared" si="30"/>
        <v>3.4380875637926405</v>
      </c>
      <c r="BK12">
        <f t="shared" si="31"/>
        <v>1.1285449051658234</v>
      </c>
      <c r="BL12">
        <f t="shared" ref="BL12:BL61" si="32">AU12</f>
        <v>0.64565422903465508</v>
      </c>
      <c r="BN12" s="1">
        <v>0.86904576000000011</v>
      </c>
      <c r="BO12">
        <f t="shared" ref="BO12:BO21" si="33">SUM(AW12:BC12)</f>
        <v>29.669083333206824</v>
      </c>
      <c r="BP12">
        <f t="shared" ref="BP12:BP21" si="34">SUM(BE12:BL12)</f>
        <v>30.249043081142467</v>
      </c>
      <c r="BQ12">
        <f t="shared" ref="BQ12:BQ75" si="35">BO12/BP12</f>
        <v>0.980827170420568</v>
      </c>
      <c r="CB12">
        <v>0</v>
      </c>
      <c r="CC12">
        <v>1</v>
      </c>
    </row>
    <row r="13" spans="1:81" x14ac:dyDescent="0.25">
      <c r="A13" s="1" t="s">
        <v>399</v>
      </c>
      <c r="B13" s="1" t="s">
        <v>57</v>
      </c>
      <c r="C13" s="1" t="s">
        <v>10</v>
      </c>
      <c r="D13" s="1" t="s">
        <v>11</v>
      </c>
      <c r="E13" s="1" t="s">
        <v>49</v>
      </c>
      <c r="F13" s="1">
        <v>12.536789760000001</v>
      </c>
      <c r="G13" s="1" t="s">
        <v>21</v>
      </c>
      <c r="H13" s="1" t="s">
        <v>30</v>
      </c>
      <c r="I13" s="2">
        <v>42233.5</v>
      </c>
      <c r="K13" s="1">
        <v>3.375</v>
      </c>
      <c r="O13" s="1">
        <v>560</v>
      </c>
      <c r="P13" s="1">
        <v>5</v>
      </c>
      <c r="Q13" s="1">
        <v>0.28999999999999998</v>
      </c>
      <c r="T13" s="1">
        <v>2.1</v>
      </c>
      <c r="V13" s="1">
        <v>170000</v>
      </c>
      <c r="W13" s="1">
        <v>10000</v>
      </c>
      <c r="X13" s="1">
        <v>4100</v>
      </c>
      <c r="Y13" s="1">
        <v>1750</v>
      </c>
      <c r="Z13" s="1">
        <v>7600</v>
      </c>
      <c r="AA13" s="1">
        <v>7950</v>
      </c>
      <c r="AB13" s="1">
        <v>6050</v>
      </c>
      <c r="AD13" s="1">
        <v>3250</v>
      </c>
      <c r="AF13">
        <f t="shared" si="3"/>
        <v>5.833333333333333</v>
      </c>
      <c r="AG13">
        <f t="shared" si="4"/>
        <v>0.05</v>
      </c>
      <c r="AH13">
        <f t="shared" si="5"/>
        <v>8.1798437367782677E-3</v>
      </c>
      <c r="AI13">
        <f t="shared" si="6"/>
        <v>0</v>
      </c>
      <c r="AJ13">
        <f t="shared" si="7"/>
        <v>0</v>
      </c>
      <c r="AK13">
        <f t="shared" si="8"/>
        <v>0.11056122986206171</v>
      </c>
      <c r="AL13">
        <f t="shared" si="9"/>
        <v>2.3713737056616515E-8</v>
      </c>
      <c r="AN13">
        <f t="shared" si="10"/>
        <v>4.241728629173112</v>
      </c>
      <c r="AO13">
        <f t="shared" si="11"/>
        <v>0.41143797572515944</v>
      </c>
      <c r="AP13">
        <f t="shared" si="12"/>
        <v>0.17834073519880642</v>
      </c>
      <c r="AQ13">
        <f t="shared" si="13"/>
        <v>4.4758979290659695E-2</v>
      </c>
      <c r="AR13">
        <f t="shared" si="14"/>
        <v>0.28166926098880735</v>
      </c>
      <c r="AS13">
        <f t="shared" si="15"/>
        <v>0.14235831318828901</v>
      </c>
      <c r="AT13">
        <f t="shared" si="16"/>
        <v>0.11012413993956824</v>
      </c>
      <c r="AU13">
        <f t="shared" si="17"/>
        <v>0.42169650342858195</v>
      </c>
      <c r="AW13">
        <f t="shared" si="18"/>
        <v>11.666666666666666</v>
      </c>
      <c r="AX13">
        <f t="shared" si="19"/>
        <v>0.05</v>
      </c>
      <c r="AY13">
        <f t="shared" si="20"/>
        <v>8.1798437367782677E-3</v>
      </c>
      <c r="AZ13">
        <f t="shared" si="21"/>
        <v>0</v>
      </c>
      <c r="BA13">
        <f t="shared" si="22"/>
        <v>0</v>
      </c>
      <c r="BB13">
        <f t="shared" si="23"/>
        <v>0.11056122986206171</v>
      </c>
      <c r="BC13">
        <f t="shared" si="24"/>
        <v>2.3713737056616515E-8</v>
      </c>
      <c r="BE13">
        <f t="shared" si="25"/>
        <v>8.483457258346224</v>
      </c>
      <c r="BF13">
        <f t="shared" si="26"/>
        <v>0.82287595145031889</v>
      </c>
      <c r="BG13">
        <f t="shared" si="27"/>
        <v>0.17834073519880642</v>
      </c>
      <c r="BH13">
        <f t="shared" si="28"/>
        <v>4.4758979290659695E-2</v>
      </c>
      <c r="BI13">
        <f t="shared" si="29"/>
        <v>0.84500778296642198</v>
      </c>
      <c r="BJ13">
        <f t="shared" si="30"/>
        <v>0.28471662637657802</v>
      </c>
      <c r="BK13">
        <f t="shared" si="31"/>
        <v>0.22024827987913648</v>
      </c>
      <c r="BL13">
        <f t="shared" si="32"/>
        <v>0.42169650342858195</v>
      </c>
      <c r="BN13" s="1">
        <v>12.536789760000001</v>
      </c>
      <c r="BO13">
        <f t="shared" si="33"/>
        <v>11.835407763979244</v>
      </c>
      <c r="BP13">
        <f t="shared" si="34"/>
        <v>11.301102116936727</v>
      </c>
      <c r="BQ13">
        <f t="shared" si="35"/>
        <v>1.047279074333977</v>
      </c>
      <c r="CB13">
        <v>600</v>
      </c>
      <c r="CC13">
        <v>1</v>
      </c>
    </row>
    <row r="14" spans="1:81" x14ac:dyDescent="0.25">
      <c r="A14" s="1" t="s">
        <v>536</v>
      </c>
      <c r="B14" s="1" t="s">
        <v>55</v>
      </c>
      <c r="C14" s="1" t="s">
        <v>10</v>
      </c>
      <c r="D14" s="1" t="s">
        <v>11</v>
      </c>
      <c r="E14" s="1" t="s">
        <v>49</v>
      </c>
      <c r="F14" s="1">
        <v>12.536789760000001</v>
      </c>
      <c r="G14" s="1" t="s">
        <v>21</v>
      </c>
      <c r="H14" s="1" t="s">
        <v>30</v>
      </c>
      <c r="I14" s="2">
        <v>42232.53125</v>
      </c>
      <c r="K14" s="1">
        <v>3.39</v>
      </c>
      <c r="O14" s="1">
        <v>560</v>
      </c>
      <c r="P14" s="1" t="s">
        <v>14</v>
      </c>
      <c r="Q14" s="1">
        <v>0.27</v>
      </c>
      <c r="T14" s="1">
        <v>2.1</v>
      </c>
      <c r="V14" s="1">
        <v>170000</v>
      </c>
      <c r="W14" s="1">
        <v>10000</v>
      </c>
      <c r="X14" s="1">
        <v>4100</v>
      </c>
      <c r="Y14" s="1">
        <v>1800</v>
      </c>
      <c r="Z14" s="1">
        <v>7800</v>
      </c>
      <c r="AA14" s="1">
        <v>8100</v>
      </c>
      <c r="AB14" s="1">
        <v>6000</v>
      </c>
      <c r="AD14" s="1">
        <v>3100</v>
      </c>
      <c r="AF14">
        <f t="shared" si="3"/>
        <v>5.833333333333333</v>
      </c>
      <c r="AG14" t="e">
        <f t="shared" si="4"/>
        <v>#VALUE!</v>
      </c>
      <c r="AH14">
        <f t="shared" si="5"/>
        <v>7.6157165825176997E-3</v>
      </c>
      <c r="AI14">
        <f t="shared" si="6"/>
        <v>0</v>
      </c>
      <c r="AJ14">
        <f t="shared" si="7"/>
        <v>0</v>
      </c>
      <c r="AK14">
        <f t="shared" si="8"/>
        <v>0.11056122986206171</v>
      </c>
      <c r="AL14">
        <f t="shared" si="9"/>
        <v>2.4547089156850266E-8</v>
      </c>
      <c r="AN14">
        <f t="shared" si="10"/>
        <v>4.241728629173112</v>
      </c>
      <c r="AO14">
        <f t="shared" si="11"/>
        <v>0.41143797572515944</v>
      </c>
      <c r="AP14">
        <f t="shared" si="12"/>
        <v>0.17834073519880642</v>
      </c>
      <c r="AQ14">
        <f t="shared" si="13"/>
        <v>4.6037807270392826E-2</v>
      </c>
      <c r="AR14">
        <f t="shared" si="14"/>
        <v>0.28908160996219701</v>
      </c>
      <c r="AS14">
        <f t="shared" si="15"/>
        <v>0.14504431909750201</v>
      </c>
      <c r="AT14">
        <f t="shared" si="16"/>
        <v>0.10921402308056355</v>
      </c>
      <c r="AU14">
        <f t="shared" si="17"/>
        <v>0.40738027780411218</v>
      </c>
      <c r="AW14">
        <f t="shared" si="18"/>
        <v>11.666666666666666</v>
      </c>
      <c r="AY14">
        <f t="shared" si="20"/>
        <v>7.6157165825176997E-3</v>
      </c>
      <c r="AZ14">
        <f t="shared" si="21"/>
        <v>0</v>
      </c>
      <c r="BA14">
        <f t="shared" si="22"/>
        <v>0</v>
      </c>
      <c r="BB14">
        <f t="shared" si="23"/>
        <v>0.11056122986206171</v>
      </c>
      <c r="BC14">
        <f t="shared" si="24"/>
        <v>2.4547089156850266E-8</v>
      </c>
      <c r="BE14">
        <f t="shared" si="25"/>
        <v>8.483457258346224</v>
      </c>
      <c r="BF14">
        <f t="shared" si="26"/>
        <v>0.82287595145031889</v>
      </c>
      <c r="BG14">
        <f t="shared" si="27"/>
        <v>0.17834073519880642</v>
      </c>
      <c r="BH14">
        <f t="shared" si="28"/>
        <v>4.6037807270392826E-2</v>
      </c>
      <c r="BI14">
        <f t="shared" si="29"/>
        <v>0.86724482988659102</v>
      </c>
      <c r="BJ14">
        <f t="shared" si="30"/>
        <v>0.29008863819500402</v>
      </c>
      <c r="BK14">
        <f t="shared" si="31"/>
        <v>0.2184280461611271</v>
      </c>
      <c r="BL14">
        <f t="shared" si="32"/>
        <v>0.40738027780411218</v>
      </c>
      <c r="BN14" s="1">
        <v>12.536789760000001</v>
      </c>
      <c r="BO14">
        <f t="shared" si="33"/>
        <v>11.784843637658335</v>
      </c>
      <c r="BP14">
        <f t="shared" si="34"/>
        <v>11.313853544312577</v>
      </c>
      <c r="BQ14">
        <f t="shared" si="35"/>
        <v>1.0416295024061473</v>
      </c>
    </row>
    <row r="15" spans="1:81" x14ac:dyDescent="0.25">
      <c r="A15" s="1" t="s">
        <v>402</v>
      </c>
      <c r="B15" s="1" t="s">
        <v>79</v>
      </c>
      <c r="C15" s="1" t="s">
        <v>7</v>
      </c>
      <c r="D15" s="1" t="s">
        <v>62</v>
      </c>
      <c r="E15" s="1" t="s">
        <v>61</v>
      </c>
      <c r="F15" s="1">
        <v>13.775984640000003</v>
      </c>
      <c r="G15" s="1" t="s">
        <v>21</v>
      </c>
      <c r="H15" s="1" t="s">
        <v>30</v>
      </c>
      <c r="I15" s="2">
        <v>42528.5</v>
      </c>
      <c r="J15" s="1">
        <v>7.9050000000000002</v>
      </c>
      <c r="K15" s="1">
        <v>5.27</v>
      </c>
      <c r="L15" s="1">
        <v>235.2</v>
      </c>
      <c r="M15" s="1">
        <v>8.6999999999999993</v>
      </c>
      <c r="O15" s="1">
        <v>110</v>
      </c>
      <c r="P15" s="1" t="s">
        <v>14</v>
      </c>
      <c r="Q15" s="1" t="s">
        <v>18</v>
      </c>
      <c r="S15" s="1">
        <v>0.24</v>
      </c>
      <c r="V15" s="1">
        <v>31000</v>
      </c>
      <c r="W15" s="1">
        <v>2600</v>
      </c>
      <c r="X15" s="1">
        <v>1700</v>
      </c>
      <c r="Y15" s="1">
        <v>600</v>
      </c>
      <c r="Z15" s="1">
        <v>390</v>
      </c>
      <c r="AA15" s="1">
        <v>2050</v>
      </c>
      <c r="AB15" s="1">
        <v>835</v>
      </c>
      <c r="AD15" s="1">
        <v>740</v>
      </c>
      <c r="AF15">
        <f t="shared" si="3"/>
        <v>1.1458333333333333</v>
      </c>
      <c r="AG15" t="e">
        <f t="shared" si="4"/>
        <v>#VALUE!</v>
      </c>
      <c r="AH15" t="e">
        <f t="shared" si="5"/>
        <v>#VALUE!</v>
      </c>
      <c r="AI15">
        <f t="shared" si="6"/>
        <v>0</v>
      </c>
      <c r="AJ15">
        <f t="shared" si="7"/>
        <v>2.5271138254185531E-3</v>
      </c>
      <c r="AK15">
        <f t="shared" si="8"/>
        <v>0</v>
      </c>
      <c r="AL15">
        <f t="shared" si="9"/>
        <v>1.8620871366628641E-6</v>
      </c>
      <c r="AN15">
        <f t="shared" si="10"/>
        <v>0.77349169120215577</v>
      </c>
      <c r="AO15">
        <f t="shared" si="11"/>
        <v>0.10697387368854146</v>
      </c>
      <c r="AP15">
        <f t="shared" si="12"/>
        <v>7.3946158497066081E-2</v>
      </c>
      <c r="AQ15">
        <f t="shared" si="13"/>
        <v>1.5345935756797609E-2</v>
      </c>
      <c r="AR15">
        <f t="shared" si="14"/>
        <v>1.4454080498109851E-2</v>
      </c>
      <c r="AS15">
        <f t="shared" si="15"/>
        <v>3.6708747425911001E-2</v>
      </c>
      <c r="AT15">
        <f t="shared" si="16"/>
        <v>1.5198951545378427E-2</v>
      </c>
      <c r="AU15">
        <f t="shared" si="17"/>
        <v>5.3703179637025304E-3</v>
      </c>
      <c r="AW15">
        <f t="shared" si="18"/>
        <v>2.2916666666666665</v>
      </c>
      <c r="AZ15">
        <f t="shared" si="21"/>
        <v>0</v>
      </c>
      <c r="BA15">
        <f t="shared" si="22"/>
        <v>2.5271138254185531E-3</v>
      </c>
      <c r="BB15">
        <f t="shared" si="23"/>
        <v>0</v>
      </c>
      <c r="BC15">
        <f t="shared" si="24"/>
        <v>1.8620871366628641E-6</v>
      </c>
      <c r="BE15">
        <f t="shared" si="25"/>
        <v>1.5469833824043115</v>
      </c>
      <c r="BF15">
        <f t="shared" si="26"/>
        <v>0.21394774737708291</v>
      </c>
      <c r="BG15">
        <f t="shared" si="27"/>
        <v>7.3946158497066081E-2</v>
      </c>
      <c r="BH15">
        <f t="shared" si="28"/>
        <v>1.5345935756797609E-2</v>
      </c>
      <c r="BI15">
        <f t="shared" si="29"/>
        <v>4.3362241494329552E-2</v>
      </c>
      <c r="BJ15">
        <f t="shared" si="30"/>
        <v>7.3417494851822002E-2</v>
      </c>
      <c r="BK15">
        <f t="shared" si="31"/>
        <v>3.0397903090756854E-2</v>
      </c>
      <c r="BL15">
        <f t="shared" si="32"/>
        <v>5.3703179637025304E-3</v>
      </c>
      <c r="BN15" s="1">
        <v>13.775984640000003</v>
      </c>
      <c r="BO15">
        <f t="shared" si="33"/>
        <v>2.2941956425792216</v>
      </c>
      <c r="BP15">
        <f t="shared" si="34"/>
        <v>2.0027711814358691</v>
      </c>
      <c r="BQ15">
        <f t="shared" si="35"/>
        <v>1.1455106124177492</v>
      </c>
    </row>
    <row r="16" spans="1:81" x14ac:dyDescent="0.25">
      <c r="A16" s="1" t="s">
        <v>540</v>
      </c>
      <c r="B16" s="1" t="s">
        <v>71</v>
      </c>
      <c r="C16" s="1" t="s">
        <v>7</v>
      </c>
      <c r="D16" s="1" t="s">
        <v>62</v>
      </c>
      <c r="E16" s="1" t="s">
        <v>61</v>
      </c>
      <c r="F16" s="1">
        <v>13.775984640000003</v>
      </c>
      <c r="G16" s="1" t="s">
        <v>21</v>
      </c>
      <c r="H16" s="1" t="s">
        <v>30</v>
      </c>
      <c r="I16" s="2">
        <v>42465.520833333336</v>
      </c>
      <c r="J16" s="1">
        <v>6.02</v>
      </c>
      <c r="K16" s="1">
        <v>3.1</v>
      </c>
      <c r="L16" s="1">
        <v>813.9</v>
      </c>
      <c r="M16" s="1">
        <v>8.8000000000000007</v>
      </c>
      <c r="O16" s="1">
        <v>420</v>
      </c>
      <c r="P16" s="1" t="s">
        <v>14</v>
      </c>
      <c r="S16" s="1">
        <v>6.9000000000000006E-2</v>
      </c>
      <c r="V16" s="1">
        <v>120000</v>
      </c>
      <c r="W16" s="1">
        <v>7500</v>
      </c>
      <c r="X16" s="1">
        <v>3200</v>
      </c>
      <c r="Y16" s="1">
        <v>1300</v>
      </c>
      <c r="Z16" s="1">
        <v>4800</v>
      </c>
      <c r="AA16" s="1">
        <v>8200</v>
      </c>
      <c r="AB16" s="1">
        <v>3300</v>
      </c>
      <c r="AD16" s="1">
        <v>1500</v>
      </c>
      <c r="AF16">
        <f t="shared" si="3"/>
        <v>4.375</v>
      </c>
      <c r="AG16" t="e">
        <f t="shared" si="4"/>
        <v>#VALUE!</v>
      </c>
      <c r="AH16">
        <f t="shared" si="5"/>
        <v>0</v>
      </c>
      <c r="AI16">
        <f t="shared" si="6"/>
        <v>0</v>
      </c>
      <c r="AJ16">
        <f t="shared" si="7"/>
        <v>7.2654522480783412E-4</v>
      </c>
      <c r="AK16">
        <f t="shared" si="8"/>
        <v>0</v>
      </c>
      <c r="AL16">
        <f t="shared" si="9"/>
        <v>1.2589254117941641E-8</v>
      </c>
      <c r="AN16">
        <f t="shared" si="10"/>
        <v>2.9941613852986677</v>
      </c>
      <c r="AO16">
        <f t="shared" si="11"/>
        <v>0.3085784817938696</v>
      </c>
      <c r="AP16">
        <f t="shared" si="12"/>
        <v>0.1391927689356538</v>
      </c>
      <c r="AQ16">
        <f t="shared" si="13"/>
        <v>3.3249527473061487E-2</v>
      </c>
      <c r="AR16">
        <f t="shared" si="14"/>
        <v>0.177896375361352</v>
      </c>
      <c r="AS16">
        <f t="shared" si="15"/>
        <v>0.146834989703644</v>
      </c>
      <c r="AT16">
        <f t="shared" si="16"/>
        <v>6.0067712694309952E-2</v>
      </c>
      <c r="AU16">
        <f t="shared" si="17"/>
        <v>0.79432823472428093</v>
      </c>
      <c r="AW16">
        <f t="shared" si="18"/>
        <v>8.75</v>
      </c>
      <c r="AY16">
        <f t="shared" si="20"/>
        <v>0</v>
      </c>
      <c r="AZ16">
        <f t="shared" si="21"/>
        <v>0</v>
      </c>
      <c r="BA16">
        <f t="shared" si="22"/>
        <v>7.2654522480783412E-4</v>
      </c>
      <c r="BB16">
        <f t="shared" si="23"/>
        <v>0</v>
      </c>
      <c r="BC16">
        <f t="shared" si="24"/>
        <v>1.2589254117941641E-8</v>
      </c>
      <c r="BE16">
        <f t="shared" si="25"/>
        <v>5.9883227705973354</v>
      </c>
      <c r="BF16">
        <f t="shared" si="26"/>
        <v>0.61715696358773919</v>
      </c>
      <c r="BG16">
        <f t="shared" si="27"/>
        <v>0.1391927689356538</v>
      </c>
      <c r="BH16">
        <f t="shared" si="28"/>
        <v>3.3249527473061487E-2</v>
      </c>
      <c r="BI16">
        <f t="shared" si="29"/>
        <v>0.53368912608405594</v>
      </c>
      <c r="BJ16">
        <f t="shared" si="30"/>
        <v>0.29366997940728801</v>
      </c>
      <c r="BK16">
        <f t="shared" si="31"/>
        <v>0.1201354253886199</v>
      </c>
      <c r="BL16">
        <f t="shared" si="32"/>
        <v>0.79432823472428093</v>
      </c>
      <c r="BN16" s="1">
        <v>13.775984640000003</v>
      </c>
      <c r="BO16">
        <f t="shared" si="33"/>
        <v>8.7507265578140618</v>
      </c>
      <c r="BP16">
        <f t="shared" si="34"/>
        <v>8.5197447961980348</v>
      </c>
      <c r="BQ16">
        <f t="shared" si="35"/>
        <v>1.0271113474806315</v>
      </c>
    </row>
    <row r="17" spans="1:69" x14ac:dyDescent="0.25">
      <c r="A17" s="1" t="s">
        <v>541</v>
      </c>
      <c r="B17" s="1" t="s">
        <v>76</v>
      </c>
      <c r="C17" s="1" t="s">
        <v>7</v>
      </c>
      <c r="D17" s="1" t="s">
        <v>62</v>
      </c>
      <c r="E17" s="1" t="s">
        <v>61</v>
      </c>
      <c r="F17" s="1">
        <v>13.775984640000003</v>
      </c>
      <c r="G17" s="1" t="s">
        <v>21</v>
      </c>
      <c r="H17" s="1" t="s">
        <v>30</v>
      </c>
      <c r="I17" s="2">
        <v>42479.479166666664</v>
      </c>
      <c r="J17" s="1">
        <v>4.55</v>
      </c>
      <c r="K17" s="1">
        <v>3.8</v>
      </c>
      <c r="L17" s="1">
        <v>813.9</v>
      </c>
      <c r="M17" s="1">
        <v>9.1999999999999993</v>
      </c>
      <c r="O17" s="1">
        <v>440</v>
      </c>
      <c r="P17" s="1" t="s">
        <v>14</v>
      </c>
      <c r="S17" s="1">
        <v>0.16</v>
      </c>
      <c r="V17" s="1">
        <v>110000</v>
      </c>
      <c r="W17" s="1">
        <v>7200</v>
      </c>
      <c r="X17" s="1">
        <v>3100</v>
      </c>
      <c r="Y17" s="1">
        <v>1200</v>
      </c>
      <c r="Z17" s="1">
        <v>4600</v>
      </c>
      <c r="AA17" s="1">
        <v>13000</v>
      </c>
      <c r="AB17" s="1">
        <v>3200</v>
      </c>
      <c r="AD17" s="1">
        <v>1400</v>
      </c>
      <c r="AF17">
        <f t="shared" si="3"/>
        <v>4.583333333333333</v>
      </c>
      <c r="AG17" t="e">
        <f t="shared" si="4"/>
        <v>#VALUE!</v>
      </c>
      <c r="AH17">
        <f t="shared" si="5"/>
        <v>0</v>
      </c>
      <c r="AI17">
        <f t="shared" si="6"/>
        <v>0</v>
      </c>
      <c r="AJ17">
        <f t="shared" si="7"/>
        <v>1.6847425502790356E-3</v>
      </c>
      <c r="AK17">
        <f t="shared" si="8"/>
        <v>0</v>
      </c>
      <c r="AL17">
        <f t="shared" si="9"/>
        <v>6.3095734448019191E-8</v>
      </c>
      <c r="AN17">
        <f t="shared" si="10"/>
        <v>2.7446479365237786</v>
      </c>
      <c r="AO17">
        <f t="shared" si="11"/>
        <v>0.29623534252211481</v>
      </c>
      <c r="AP17">
        <f t="shared" si="12"/>
        <v>0.1348429949064146</v>
      </c>
      <c r="AQ17">
        <f t="shared" si="13"/>
        <v>3.0691871513595217E-2</v>
      </c>
      <c r="AR17">
        <f t="shared" si="14"/>
        <v>0.17048402638796234</v>
      </c>
      <c r="AS17">
        <f t="shared" si="15"/>
        <v>0.23278717879846003</v>
      </c>
      <c r="AT17">
        <f t="shared" si="16"/>
        <v>5.824747897630056E-2</v>
      </c>
      <c r="AU17">
        <f t="shared" si="17"/>
        <v>0.1584893192461112</v>
      </c>
      <c r="AW17">
        <f t="shared" si="18"/>
        <v>9.1666666666666661</v>
      </c>
      <c r="AY17">
        <f t="shared" si="20"/>
        <v>0</v>
      </c>
      <c r="AZ17">
        <f t="shared" si="21"/>
        <v>0</v>
      </c>
      <c r="BA17">
        <f t="shared" si="22"/>
        <v>1.6847425502790356E-3</v>
      </c>
      <c r="BB17">
        <f t="shared" si="23"/>
        <v>0</v>
      </c>
      <c r="BC17">
        <f t="shared" si="24"/>
        <v>6.3095734448019191E-8</v>
      </c>
      <c r="BE17">
        <f t="shared" si="25"/>
        <v>5.4892958730475572</v>
      </c>
      <c r="BF17">
        <f t="shared" si="26"/>
        <v>0.59247068504422962</v>
      </c>
      <c r="BG17">
        <f t="shared" si="27"/>
        <v>0.1348429949064146</v>
      </c>
      <c r="BH17">
        <f t="shared" si="28"/>
        <v>3.0691871513595217E-2</v>
      </c>
      <c r="BI17">
        <f t="shared" si="29"/>
        <v>0.51145207916388702</v>
      </c>
      <c r="BJ17">
        <f t="shared" si="30"/>
        <v>0.46557435759692006</v>
      </c>
      <c r="BK17">
        <f t="shared" si="31"/>
        <v>0.11649495795260112</v>
      </c>
      <c r="BL17">
        <f t="shared" si="32"/>
        <v>0.1584893192461112</v>
      </c>
      <c r="BN17" s="1">
        <v>13.775984640000003</v>
      </c>
      <c r="BO17">
        <f t="shared" si="33"/>
        <v>9.1683514723126791</v>
      </c>
      <c r="BP17">
        <f t="shared" si="34"/>
        <v>7.4993121384713177</v>
      </c>
      <c r="BQ17">
        <f t="shared" si="35"/>
        <v>1.2225589898144422</v>
      </c>
    </row>
    <row r="18" spans="1:69" x14ac:dyDescent="0.25">
      <c r="A18" s="1" t="s">
        <v>539</v>
      </c>
      <c r="B18" s="1" t="s">
        <v>68</v>
      </c>
      <c r="C18" s="1" t="s">
        <v>7</v>
      </c>
      <c r="D18" s="1" t="s">
        <v>62</v>
      </c>
      <c r="E18" s="1" t="s">
        <v>61</v>
      </c>
      <c r="F18" s="1">
        <v>13.775984640000003</v>
      </c>
      <c r="G18" s="1" t="s">
        <v>21</v>
      </c>
      <c r="H18" s="1" t="s">
        <v>30</v>
      </c>
      <c r="I18" s="2">
        <v>42423.989583333336</v>
      </c>
      <c r="J18" s="1">
        <v>2.67</v>
      </c>
      <c r="K18" s="1">
        <v>3.3</v>
      </c>
      <c r="L18" s="1">
        <v>1152.5</v>
      </c>
      <c r="M18" s="1">
        <v>9.5</v>
      </c>
      <c r="O18" s="1">
        <v>650</v>
      </c>
      <c r="P18" s="1" t="s">
        <v>14</v>
      </c>
      <c r="S18" s="1">
        <v>6.3E-2</v>
      </c>
      <c r="V18" s="1">
        <v>170000</v>
      </c>
      <c r="W18" s="1">
        <v>10000</v>
      </c>
      <c r="X18" s="1">
        <v>4100</v>
      </c>
      <c r="Y18" s="1">
        <v>1700</v>
      </c>
      <c r="Z18" s="1">
        <v>6400</v>
      </c>
      <c r="AA18" s="1">
        <v>8700</v>
      </c>
      <c r="AB18" s="1">
        <v>4600</v>
      </c>
      <c r="AD18" s="1">
        <v>1900</v>
      </c>
      <c r="AF18">
        <f t="shared" si="3"/>
        <v>6.770833333333333</v>
      </c>
      <c r="AG18" t="e">
        <f t="shared" si="4"/>
        <v>#VALUE!</v>
      </c>
      <c r="AH18">
        <f t="shared" si="5"/>
        <v>0</v>
      </c>
      <c r="AI18">
        <f t="shared" si="6"/>
        <v>0</v>
      </c>
      <c r="AJ18">
        <f t="shared" si="7"/>
        <v>6.6336737917237025E-4</v>
      </c>
      <c r="AK18">
        <f t="shared" si="8"/>
        <v>0</v>
      </c>
      <c r="AL18">
        <f t="shared" si="9"/>
        <v>1.995262314968878E-8</v>
      </c>
      <c r="AN18">
        <f t="shared" si="10"/>
        <v>4.241728629173112</v>
      </c>
      <c r="AO18">
        <f t="shared" si="11"/>
        <v>0.41143797572515944</v>
      </c>
      <c r="AP18">
        <f t="shared" si="12"/>
        <v>0.17834073519880642</v>
      </c>
      <c r="AQ18">
        <f t="shared" si="13"/>
        <v>4.3480151310926557E-2</v>
      </c>
      <c r="AR18">
        <f t="shared" si="14"/>
        <v>0.23719516714846936</v>
      </c>
      <c r="AS18">
        <f t="shared" si="15"/>
        <v>0.15578834273435402</v>
      </c>
      <c r="AT18">
        <f t="shared" si="16"/>
        <v>8.3730751028432054E-2</v>
      </c>
      <c r="AU18">
        <f t="shared" si="17"/>
        <v>0.50118723362727213</v>
      </c>
      <c r="AW18">
        <f t="shared" si="18"/>
        <v>13.541666666666666</v>
      </c>
      <c r="AY18">
        <f t="shared" si="20"/>
        <v>0</v>
      </c>
      <c r="AZ18">
        <f t="shared" si="21"/>
        <v>0</v>
      </c>
      <c r="BA18">
        <f t="shared" si="22"/>
        <v>6.6336737917237025E-4</v>
      </c>
      <c r="BB18">
        <f t="shared" si="23"/>
        <v>0</v>
      </c>
      <c r="BC18">
        <f t="shared" si="24"/>
        <v>1.995262314968878E-8</v>
      </c>
      <c r="BE18">
        <f t="shared" si="25"/>
        <v>8.483457258346224</v>
      </c>
      <c r="BF18">
        <f t="shared" si="26"/>
        <v>0.82287595145031889</v>
      </c>
      <c r="BG18">
        <f t="shared" si="27"/>
        <v>0.17834073519880642</v>
      </c>
      <c r="BH18">
        <f t="shared" si="28"/>
        <v>4.3480151310926557E-2</v>
      </c>
      <c r="BI18">
        <f t="shared" si="29"/>
        <v>0.71158550144540811</v>
      </c>
      <c r="BJ18">
        <f t="shared" si="30"/>
        <v>0.31157668546870804</v>
      </c>
      <c r="BK18">
        <f t="shared" si="31"/>
        <v>0.16746150205686411</v>
      </c>
      <c r="BL18">
        <f t="shared" si="32"/>
        <v>0.50118723362727213</v>
      </c>
      <c r="BN18" s="1">
        <v>13.775984640000003</v>
      </c>
      <c r="BO18">
        <f t="shared" si="33"/>
        <v>13.542330053998461</v>
      </c>
      <c r="BP18">
        <f t="shared" si="34"/>
        <v>11.21996501890453</v>
      </c>
      <c r="BQ18">
        <f t="shared" si="35"/>
        <v>1.2069850513063967</v>
      </c>
    </row>
    <row r="19" spans="1:69" x14ac:dyDescent="0.25">
      <c r="A19" s="1" t="s">
        <v>537</v>
      </c>
      <c r="B19" s="1" t="s">
        <v>63</v>
      </c>
      <c r="C19" s="1" t="s">
        <v>7</v>
      </c>
      <c r="D19" s="1" t="s">
        <v>62</v>
      </c>
      <c r="E19" s="1" t="s">
        <v>61</v>
      </c>
      <c r="F19" s="1">
        <v>13.775984640000003</v>
      </c>
      <c r="G19" s="1" t="s">
        <v>21</v>
      </c>
      <c r="H19" s="1" t="s">
        <v>30</v>
      </c>
      <c r="I19" s="2">
        <v>42290.541666666664</v>
      </c>
      <c r="J19" s="1">
        <v>9.0399999999999991</v>
      </c>
      <c r="K19" s="1">
        <v>3.5</v>
      </c>
      <c r="L19" s="1">
        <v>1173</v>
      </c>
      <c r="M19" s="1">
        <v>8.5</v>
      </c>
      <c r="O19" s="1">
        <v>670</v>
      </c>
      <c r="P19" s="1" t="s">
        <v>14</v>
      </c>
      <c r="S19" s="1">
        <v>0.13</v>
      </c>
      <c r="V19" s="1">
        <v>170000</v>
      </c>
      <c r="W19" s="1">
        <v>10000</v>
      </c>
      <c r="X19" s="1">
        <v>4300</v>
      </c>
      <c r="Y19" s="1">
        <v>1800</v>
      </c>
      <c r="Z19" s="1">
        <v>6500</v>
      </c>
      <c r="AA19" s="1">
        <v>6800</v>
      </c>
      <c r="AB19" s="1">
        <v>6100</v>
      </c>
      <c r="AD19" s="1">
        <v>3300</v>
      </c>
      <c r="AF19">
        <f t="shared" si="3"/>
        <v>6.979166666666667</v>
      </c>
      <c r="AG19" t="e">
        <f t="shared" si="4"/>
        <v>#VALUE!</v>
      </c>
      <c r="AH19">
        <f t="shared" si="5"/>
        <v>0</v>
      </c>
      <c r="AI19">
        <f t="shared" si="6"/>
        <v>0</v>
      </c>
      <c r="AJ19">
        <f t="shared" si="7"/>
        <v>1.3688533221017163E-3</v>
      </c>
      <c r="AK19">
        <f t="shared" si="8"/>
        <v>0</v>
      </c>
      <c r="AL19">
        <f t="shared" si="9"/>
        <v>3.1622776601683713E-8</v>
      </c>
      <c r="AN19">
        <f t="shared" si="10"/>
        <v>4.241728629173112</v>
      </c>
      <c r="AO19">
        <f t="shared" si="11"/>
        <v>0.41143797572515944</v>
      </c>
      <c r="AP19">
        <f t="shared" si="12"/>
        <v>0.18704028325728478</v>
      </c>
      <c r="AQ19">
        <f t="shared" si="13"/>
        <v>4.6037807270392826E-2</v>
      </c>
      <c r="AR19">
        <f t="shared" si="14"/>
        <v>0.24090134163516419</v>
      </c>
      <c r="AS19">
        <f t="shared" si="15"/>
        <v>0.12176560121765601</v>
      </c>
      <c r="AT19">
        <f t="shared" si="16"/>
        <v>0.11103425679857294</v>
      </c>
      <c r="AU19">
        <f t="shared" si="17"/>
        <v>0.31622776601683783</v>
      </c>
      <c r="AW19">
        <f t="shared" si="18"/>
        <v>13.958333333333334</v>
      </c>
      <c r="AY19">
        <f t="shared" si="20"/>
        <v>0</v>
      </c>
      <c r="AZ19">
        <f t="shared" si="21"/>
        <v>0</v>
      </c>
      <c r="BA19">
        <f t="shared" si="22"/>
        <v>1.3688533221017163E-3</v>
      </c>
      <c r="BB19">
        <f t="shared" si="23"/>
        <v>0</v>
      </c>
      <c r="BC19">
        <f t="shared" si="24"/>
        <v>3.1622776601683713E-8</v>
      </c>
      <c r="BE19">
        <f t="shared" si="25"/>
        <v>8.483457258346224</v>
      </c>
      <c r="BF19">
        <f t="shared" si="26"/>
        <v>0.82287595145031889</v>
      </c>
      <c r="BG19">
        <f t="shared" si="27"/>
        <v>0.18704028325728478</v>
      </c>
      <c r="BH19">
        <f t="shared" si="28"/>
        <v>4.6037807270392826E-2</v>
      </c>
      <c r="BI19">
        <f t="shared" si="29"/>
        <v>0.72270402490549257</v>
      </c>
      <c r="BJ19">
        <f t="shared" si="30"/>
        <v>0.24353120243531201</v>
      </c>
      <c r="BK19">
        <f t="shared" si="31"/>
        <v>0.22206851359714588</v>
      </c>
      <c r="BL19">
        <f t="shared" si="32"/>
        <v>0.31622776601683783</v>
      </c>
      <c r="BN19" s="1">
        <v>13.775984640000003</v>
      </c>
      <c r="BO19">
        <f t="shared" si="33"/>
        <v>13.959702218278213</v>
      </c>
      <c r="BP19">
        <f t="shared" si="34"/>
        <v>11.043942807279008</v>
      </c>
      <c r="BQ19">
        <f t="shared" si="35"/>
        <v>1.2640143526528806</v>
      </c>
    </row>
    <row r="20" spans="1:69" x14ac:dyDescent="0.25">
      <c r="A20" s="1" t="s">
        <v>538</v>
      </c>
      <c r="B20" s="1" t="s">
        <v>66</v>
      </c>
      <c r="C20" s="1" t="s">
        <v>7</v>
      </c>
      <c r="D20" s="1" t="s">
        <v>62</v>
      </c>
      <c r="E20" s="1" t="s">
        <v>61</v>
      </c>
      <c r="F20" s="1">
        <v>13.775984640000003</v>
      </c>
      <c r="G20" s="1" t="s">
        <v>21</v>
      </c>
      <c r="H20" s="1" t="s">
        <v>30</v>
      </c>
      <c r="I20" s="2">
        <v>42339.520833333336</v>
      </c>
      <c r="J20" s="1">
        <v>-0.02</v>
      </c>
      <c r="K20" s="1">
        <v>3.8</v>
      </c>
      <c r="L20" s="1">
        <v>1155.5999999999999</v>
      </c>
      <c r="M20" s="1">
        <v>10.4</v>
      </c>
      <c r="O20" s="1">
        <v>740</v>
      </c>
      <c r="P20" s="1" t="s">
        <v>14</v>
      </c>
      <c r="S20" s="1">
        <v>0.14000000000000001</v>
      </c>
      <c r="V20" s="1">
        <v>180000</v>
      </c>
      <c r="W20" s="1">
        <v>11000</v>
      </c>
      <c r="X20" s="1">
        <v>4500</v>
      </c>
      <c r="Y20" s="1">
        <v>1900</v>
      </c>
      <c r="Z20" s="1">
        <v>6300</v>
      </c>
      <c r="AA20" s="1">
        <v>11000</v>
      </c>
      <c r="AB20" s="1">
        <v>5400</v>
      </c>
      <c r="AD20" s="1">
        <v>2300</v>
      </c>
      <c r="AF20">
        <f t="shared" si="3"/>
        <v>7.708333333333333</v>
      </c>
      <c r="AG20" t="e">
        <f t="shared" si="4"/>
        <v>#VALUE!</v>
      </c>
      <c r="AH20">
        <f t="shared" si="5"/>
        <v>0</v>
      </c>
      <c r="AI20">
        <f t="shared" si="6"/>
        <v>0</v>
      </c>
      <c r="AJ20">
        <f t="shared" si="7"/>
        <v>1.4741497314941562E-3</v>
      </c>
      <c r="AK20">
        <f t="shared" si="8"/>
        <v>0</v>
      </c>
      <c r="AL20">
        <f t="shared" si="9"/>
        <v>6.3095734448019191E-8</v>
      </c>
      <c r="AN20">
        <f t="shared" si="10"/>
        <v>4.4912420779480016</v>
      </c>
      <c r="AO20">
        <f t="shared" si="11"/>
        <v>0.45258177329767535</v>
      </c>
      <c r="AP20">
        <f t="shared" si="12"/>
        <v>0.19573983131576314</v>
      </c>
      <c r="AQ20">
        <f t="shared" si="13"/>
        <v>4.8595463229859095E-2</v>
      </c>
      <c r="AR20">
        <f t="shared" si="14"/>
        <v>0.2334889926617745</v>
      </c>
      <c r="AS20">
        <f t="shared" si="15"/>
        <v>0.19697376667562003</v>
      </c>
      <c r="AT20">
        <f t="shared" si="16"/>
        <v>9.8292620772507194E-2</v>
      </c>
      <c r="AU20">
        <f t="shared" si="17"/>
        <v>0.1584893192461112</v>
      </c>
      <c r="AW20">
        <f t="shared" si="18"/>
        <v>15.416666666666666</v>
      </c>
      <c r="AY20">
        <f t="shared" si="20"/>
        <v>0</v>
      </c>
      <c r="AZ20">
        <f t="shared" si="21"/>
        <v>0</v>
      </c>
      <c r="BA20">
        <f t="shared" si="22"/>
        <v>1.4741497314941562E-3</v>
      </c>
      <c r="BB20">
        <f t="shared" si="23"/>
        <v>0</v>
      </c>
      <c r="BC20">
        <f t="shared" si="24"/>
        <v>6.3095734448019191E-8</v>
      </c>
      <c r="BE20">
        <f t="shared" si="25"/>
        <v>8.9824841558960031</v>
      </c>
      <c r="BF20">
        <f t="shared" si="26"/>
        <v>0.9051635465953507</v>
      </c>
      <c r="BG20">
        <f t="shared" si="27"/>
        <v>0.19573983131576314</v>
      </c>
      <c r="BH20">
        <f t="shared" si="28"/>
        <v>4.8595463229859095E-2</v>
      </c>
      <c r="BI20">
        <f t="shared" si="29"/>
        <v>0.70046697798532354</v>
      </c>
      <c r="BJ20">
        <f t="shared" si="30"/>
        <v>0.39394753335124005</v>
      </c>
      <c r="BK20">
        <f t="shared" si="31"/>
        <v>0.19658524154501439</v>
      </c>
      <c r="BL20">
        <f t="shared" si="32"/>
        <v>0.1584893192461112</v>
      </c>
      <c r="BN20" s="1">
        <v>13.775984640000003</v>
      </c>
      <c r="BO20">
        <f t="shared" si="33"/>
        <v>15.418140879493896</v>
      </c>
      <c r="BP20">
        <f t="shared" si="34"/>
        <v>11.581472069164663</v>
      </c>
      <c r="BQ20" s="13">
        <f t="shared" si="35"/>
        <v>1.3312764376943285</v>
      </c>
    </row>
    <row r="21" spans="1:69" x14ac:dyDescent="0.25">
      <c r="A21" s="1" t="s">
        <v>542</v>
      </c>
      <c r="B21" s="1" t="s">
        <v>92</v>
      </c>
      <c r="C21" s="1" t="s">
        <v>10</v>
      </c>
      <c r="D21" s="1" t="s">
        <v>11</v>
      </c>
      <c r="E21" s="1" t="s">
        <v>83</v>
      </c>
      <c r="F21" s="1">
        <v>13.904732160000002</v>
      </c>
      <c r="G21" s="1" t="s">
        <v>29</v>
      </c>
      <c r="H21" s="1" t="s">
        <v>84</v>
      </c>
      <c r="I21" s="2">
        <v>42232.541666666664</v>
      </c>
      <c r="K21" s="1">
        <v>7.66</v>
      </c>
      <c r="O21" s="1">
        <v>88</v>
      </c>
      <c r="P21" s="1">
        <v>32</v>
      </c>
      <c r="Q21" s="1">
        <v>0.47</v>
      </c>
      <c r="T21" s="1">
        <v>0.45</v>
      </c>
      <c r="V21" s="1">
        <v>46000</v>
      </c>
      <c r="W21" s="1">
        <v>2800</v>
      </c>
      <c r="X21" s="1">
        <v>1800</v>
      </c>
      <c r="Y21" s="1">
        <v>620</v>
      </c>
      <c r="Z21" s="1">
        <v>56</v>
      </c>
      <c r="AA21" s="1" t="s">
        <v>93</v>
      </c>
      <c r="AB21" s="1">
        <v>830</v>
      </c>
      <c r="AD21" s="1">
        <v>210</v>
      </c>
      <c r="AF21">
        <f t="shared" si="3"/>
        <v>0.91666666666666663</v>
      </c>
      <c r="AG21">
        <f t="shared" si="4"/>
        <v>0.32</v>
      </c>
      <c r="AH21">
        <f t="shared" si="5"/>
        <v>1.32569881251234E-2</v>
      </c>
      <c r="AI21">
        <f t="shared" si="6"/>
        <v>0</v>
      </c>
      <c r="AJ21">
        <f t="shared" si="7"/>
        <v>0</v>
      </c>
      <c r="AK21">
        <f t="shared" si="8"/>
        <v>2.3691692113298937E-2</v>
      </c>
      <c r="AL21">
        <f t="shared" si="9"/>
        <v>4.5708818961487428E-4</v>
      </c>
      <c r="AN21">
        <f t="shared" si="10"/>
        <v>1.1477618643644893</v>
      </c>
      <c r="AO21">
        <f t="shared" si="11"/>
        <v>0.11520263320304464</v>
      </c>
      <c r="AP21">
        <f t="shared" si="12"/>
        <v>7.8295932526305262E-2</v>
      </c>
      <c r="AQ21">
        <f t="shared" si="13"/>
        <v>1.5857466948690863E-2</v>
      </c>
      <c r="AR21">
        <f t="shared" si="14"/>
        <v>2.0754577125491067E-3</v>
      </c>
      <c r="AS21" t="e">
        <f t="shared" si="15"/>
        <v>#VALUE!</v>
      </c>
      <c r="AT21">
        <f t="shared" si="16"/>
        <v>1.5107939859477957E-2</v>
      </c>
      <c r="AU21">
        <f t="shared" si="17"/>
        <v>2.1877616239495495E-5</v>
      </c>
      <c r="AW21">
        <f t="shared" si="18"/>
        <v>1.8333333333333333</v>
      </c>
      <c r="AX21">
        <f t="shared" si="19"/>
        <v>0.32</v>
      </c>
      <c r="AY21">
        <f t="shared" si="20"/>
        <v>1.32569881251234E-2</v>
      </c>
      <c r="AZ21">
        <f t="shared" si="21"/>
        <v>0</v>
      </c>
      <c r="BA21">
        <f t="shared" si="22"/>
        <v>0</v>
      </c>
      <c r="BB21">
        <f t="shared" si="23"/>
        <v>2.3691692113298937E-2</v>
      </c>
      <c r="BC21">
        <f t="shared" si="24"/>
        <v>4.5708818961487428E-4</v>
      </c>
      <c r="BE21">
        <f t="shared" si="25"/>
        <v>2.2955237287289787</v>
      </c>
      <c r="BF21">
        <f t="shared" si="26"/>
        <v>0.23040526640608927</v>
      </c>
      <c r="BG21">
        <f t="shared" si="27"/>
        <v>7.8295932526305262E-2</v>
      </c>
      <c r="BH21">
        <f t="shared" si="28"/>
        <v>1.5857466948690863E-2</v>
      </c>
      <c r="BI21">
        <f t="shared" si="29"/>
        <v>6.2263731376473201E-3</v>
      </c>
      <c r="BK21">
        <f t="shared" si="31"/>
        <v>3.0215879718955913E-2</v>
      </c>
      <c r="BL21">
        <f t="shared" si="32"/>
        <v>2.1877616239495495E-5</v>
      </c>
      <c r="BN21" s="1">
        <v>13.904732160000002</v>
      </c>
      <c r="BO21">
        <f t="shared" si="33"/>
        <v>2.1907391017613707</v>
      </c>
      <c r="BP21">
        <f t="shared" si="34"/>
        <v>2.656546525082907</v>
      </c>
      <c r="BQ21">
        <f t="shared" si="35"/>
        <v>0.82465677942267579</v>
      </c>
    </row>
    <row r="22" spans="1:69" x14ac:dyDescent="0.25">
      <c r="A22" s="1" t="s">
        <v>398</v>
      </c>
      <c r="B22" s="1" t="s">
        <v>89</v>
      </c>
      <c r="C22" s="1" t="s">
        <v>7</v>
      </c>
      <c r="D22" s="1" t="s">
        <v>91</v>
      </c>
      <c r="E22" s="1">
        <v>9488</v>
      </c>
      <c r="F22" s="1">
        <v>13.904732160000002</v>
      </c>
      <c r="G22" s="1" t="s">
        <v>29</v>
      </c>
      <c r="H22" s="1" t="s">
        <v>84</v>
      </c>
      <c r="I22" s="2">
        <v>42227.681944444441</v>
      </c>
      <c r="O22" s="1">
        <v>91</v>
      </c>
      <c r="Z22" s="1">
        <v>85</v>
      </c>
      <c r="AB22" s="1">
        <v>840</v>
      </c>
      <c r="AD22" s="1">
        <v>240</v>
      </c>
      <c r="AF22">
        <f t="shared" si="3"/>
        <v>0.94791666666666663</v>
      </c>
      <c r="AG22">
        <f t="shared" si="4"/>
        <v>0</v>
      </c>
      <c r="AH22">
        <f t="shared" si="5"/>
        <v>0</v>
      </c>
      <c r="AI22">
        <f t="shared" si="6"/>
        <v>0</v>
      </c>
      <c r="AJ22">
        <f t="shared" si="7"/>
        <v>0</v>
      </c>
      <c r="AK22">
        <f t="shared" si="8"/>
        <v>0</v>
      </c>
      <c r="AL22">
        <f t="shared" si="9"/>
        <v>9.9999999999999994E-12</v>
      </c>
      <c r="AN22">
        <f t="shared" si="10"/>
        <v>0</v>
      </c>
      <c r="AO22">
        <f t="shared" si="11"/>
        <v>0</v>
      </c>
      <c r="AP22">
        <f t="shared" si="12"/>
        <v>0</v>
      </c>
      <c r="AQ22">
        <f t="shared" si="13"/>
        <v>0</v>
      </c>
      <c r="AR22">
        <f t="shared" si="14"/>
        <v>3.1502483136906087E-3</v>
      </c>
      <c r="AS22">
        <f t="shared" si="15"/>
        <v>0</v>
      </c>
      <c r="AT22">
        <f t="shared" si="16"/>
        <v>1.5289963231278896E-2</v>
      </c>
      <c r="AU22">
        <f t="shared" si="17"/>
        <v>1000</v>
      </c>
      <c r="AW22">
        <f t="shared" si="18"/>
        <v>1.8958333333333333</v>
      </c>
      <c r="AX22">
        <f t="shared" si="19"/>
        <v>0</v>
      </c>
      <c r="AY22">
        <f t="shared" si="20"/>
        <v>0</v>
      </c>
      <c r="AZ22">
        <f t="shared" si="21"/>
        <v>0</v>
      </c>
      <c r="BA22">
        <f t="shared" si="22"/>
        <v>0</v>
      </c>
      <c r="BB22">
        <f t="shared" si="23"/>
        <v>0</v>
      </c>
      <c r="BC22">
        <f t="shared" si="24"/>
        <v>9.9999999999999994E-12</v>
      </c>
      <c r="BE22">
        <f t="shared" si="25"/>
        <v>0</v>
      </c>
      <c r="BF22">
        <f t="shared" si="26"/>
        <v>0</v>
      </c>
      <c r="BG22">
        <f t="shared" si="27"/>
        <v>0</v>
      </c>
      <c r="BH22">
        <f t="shared" si="28"/>
        <v>0</v>
      </c>
      <c r="BI22">
        <f t="shared" si="29"/>
        <v>9.4507449410718251E-3</v>
      </c>
      <c r="BJ22">
        <f t="shared" si="30"/>
        <v>0</v>
      </c>
      <c r="BK22">
        <f t="shared" si="31"/>
        <v>3.0579926462557791E-2</v>
      </c>
      <c r="BN22" s="1">
        <v>13.904732160000002</v>
      </c>
    </row>
    <row r="23" spans="1:69" x14ac:dyDescent="0.25">
      <c r="A23" s="1" t="s">
        <v>543</v>
      </c>
      <c r="B23" s="1" t="s">
        <v>94</v>
      </c>
      <c r="C23" s="1" t="s">
        <v>10</v>
      </c>
      <c r="D23" s="1" t="s">
        <v>11</v>
      </c>
      <c r="E23" s="1" t="s">
        <v>83</v>
      </c>
      <c r="F23" s="1">
        <v>13.904732160000002</v>
      </c>
      <c r="G23" s="1" t="s">
        <v>29</v>
      </c>
      <c r="H23" s="1" t="s">
        <v>84</v>
      </c>
      <c r="I23" s="2">
        <v>42233.489583333336</v>
      </c>
      <c r="K23" s="1">
        <v>7.71</v>
      </c>
      <c r="O23" s="1">
        <v>93</v>
      </c>
      <c r="P23" s="1">
        <v>30</v>
      </c>
      <c r="Q23" s="1">
        <v>0.48</v>
      </c>
      <c r="T23" s="1">
        <v>0.44</v>
      </c>
      <c r="V23" s="1">
        <v>46000</v>
      </c>
      <c r="W23" s="1">
        <v>2800</v>
      </c>
      <c r="X23" s="1">
        <v>2000</v>
      </c>
      <c r="Y23" s="1">
        <v>620</v>
      </c>
      <c r="Z23" s="1">
        <v>50</v>
      </c>
      <c r="AA23" s="1" t="s">
        <v>93</v>
      </c>
      <c r="AB23" s="1">
        <v>840</v>
      </c>
      <c r="AD23" s="1">
        <v>250</v>
      </c>
      <c r="AF23">
        <f t="shared" si="3"/>
        <v>0.96875</v>
      </c>
      <c r="AG23">
        <f t="shared" si="4"/>
        <v>0.3</v>
      </c>
      <c r="AH23">
        <f t="shared" si="5"/>
        <v>1.3539051702253686E-2</v>
      </c>
      <c r="AI23">
        <f t="shared" si="6"/>
        <v>0</v>
      </c>
      <c r="AJ23">
        <f t="shared" si="7"/>
        <v>0</v>
      </c>
      <c r="AK23">
        <f t="shared" si="8"/>
        <v>2.3165210066336737E-2</v>
      </c>
      <c r="AL23">
        <f t="shared" si="9"/>
        <v>5.1286138399136375E-4</v>
      </c>
      <c r="AN23">
        <f t="shared" si="10"/>
        <v>1.1477618643644893</v>
      </c>
      <c r="AO23">
        <f t="shared" si="11"/>
        <v>0.11520263320304464</v>
      </c>
      <c r="AP23">
        <f t="shared" si="12"/>
        <v>8.6995480584783624E-2</v>
      </c>
      <c r="AQ23">
        <f t="shared" si="13"/>
        <v>1.5857466948690863E-2</v>
      </c>
      <c r="AR23">
        <f t="shared" si="14"/>
        <v>1.8530872433474169E-3</v>
      </c>
      <c r="AS23" t="e">
        <f t="shared" si="15"/>
        <v>#VALUE!</v>
      </c>
      <c r="AT23">
        <f t="shared" si="16"/>
        <v>1.5289963231278896E-2</v>
      </c>
      <c r="AU23">
        <f t="shared" si="17"/>
        <v>1.9498445997580436E-5</v>
      </c>
      <c r="AW23">
        <f t="shared" si="18"/>
        <v>1.9375</v>
      </c>
      <c r="AX23">
        <f t="shared" si="19"/>
        <v>0.3</v>
      </c>
      <c r="AY23">
        <f t="shared" si="20"/>
        <v>1.3539051702253686E-2</v>
      </c>
      <c r="AZ23">
        <f t="shared" si="21"/>
        <v>0</v>
      </c>
      <c r="BA23">
        <f t="shared" si="22"/>
        <v>0</v>
      </c>
      <c r="BB23">
        <f t="shared" si="23"/>
        <v>2.3165210066336737E-2</v>
      </c>
      <c r="BC23">
        <f t="shared" si="24"/>
        <v>5.1286138399136375E-4</v>
      </c>
      <c r="BE23">
        <f t="shared" si="25"/>
        <v>2.2955237287289787</v>
      </c>
      <c r="BF23">
        <f t="shared" si="26"/>
        <v>0.23040526640608927</v>
      </c>
      <c r="BG23">
        <f t="shared" si="27"/>
        <v>8.6995480584783624E-2</v>
      </c>
      <c r="BH23">
        <f t="shared" si="28"/>
        <v>1.5857466948690863E-2</v>
      </c>
      <c r="BI23">
        <f t="shared" si="29"/>
        <v>5.5592617300422508E-3</v>
      </c>
      <c r="BK23">
        <f t="shared" si="31"/>
        <v>3.0579926462557791E-2</v>
      </c>
      <c r="BL23">
        <f t="shared" si="32"/>
        <v>1.9498445997580436E-5</v>
      </c>
      <c r="BN23" s="1">
        <v>13.904732160000002</v>
      </c>
      <c r="BO23">
        <f t="shared" ref="BO23:BO32" si="36">SUM(AW23:BC23)</f>
        <v>2.2747171231525818</v>
      </c>
      <c r="BP23">
        <f t="shared" ref="BP23:BP32" si="37">SUM(BE23:BL23)</f>
        <v>2.6649406293071403</v>
      </c>
      <c r="BQ23">
        <f t="shared" si="35"/>
        <v>0.85357140723393421</v>
      </c>
    </row>
    <row r="24" spans="1:69" x14ac:dyDescent="0.25">
      <c r="A24" s="1" t="s">
        <v>400</v>
      </c>
      <c r="B24" s="1" t="s">
        <v>109</v>
      </c>
      <c r="C24" s="1" t="s">
        <v>7</v>
      </c>
      <c r="D24" s="1" t="s">
        <v>100</v>
      </c>
      <c r="E24" s="1">
        <v>82</v>
      </c>
      <c r="F24" s="1">
        <v>15.56235648</v>
      </c>
      <c r="G24" s="1" t="s">
        <v>21</v>
      </c>
      <c r="H24" s="1" t="s">
        <v>84</v>
      </c>
      <c r="I24" s="2">
        <v>42528.458333333336</v>
      </c>
      <c r="J24" s="1">
        <v>6.3049999999999997</v>
      </c>
      <c r="K24" s="1">
        <v>7.18</v>
      </c>
      <c r="L24" s="1">
        <v>142.80000000000001</v>
      </c>
      <c r="M24" s="1">
        <v>9.1</v>
      </c>
      <c r="O24" s="1">
        <v>47</v>
      </c>
      <c r="P24" s="1">
        <v>16</v>
      </c>
      <c r="Q24" s="1">
        <v>0.82</v>
      </c>
      <c r="S24" s="1">
        <v>6.6000000000000003E-2</v>
      </c>
      <c r="V24" s="1">
        <v>21000</v>
      </c>
      <c r="W24" s="1">
        <v>1800</v>
      </c>
      <c r="X24" s="1">
        <v>1300</v>
      </c>
      <c r="Y24" s="1">
        <v>460</v>
      </c>
      <c r="Z24" s="1">
        <v>72.5</v>
      </c>
      <c r="AA24" s="1">
        <v>240</v>
      </c>
      <c r="AB24" s="1">
        <v>295</v>
      </c>
      <c r="AD24" s="1">
        <v>175</v>
      </c>
      <c r="AF24">
        <f t="shared" si="3"/>
        <v>0.48958333333333331</v>
      </c>
      <c r="AG24">
        <f t="shared" si="4"/>
        <v>0.16</v>
      </c>
      <c r="AH24">
        <f t="shared" si="5"/>
        <v>2.312921332468338E-2</v>
      </c>
      <c r="AI24">
        <f t="shared" si="6"/>
        <v>0</v>
      </c>
      <c r="AJ24">
        <f t="shared" si="7"/>
        <v>6.9495630199010213E-4</v>
      </c>
      <c r="AK24">
        <f t="shared" si="8"/>
        <v>0</v>
      </c>
      <c r="AL24">
        <f t="shared" si="9"/>
        <v>1.5135612484362045E-4</v>
      </c>
      <c r="AN24">
        <f t="shared" si="10"/>
        <v>0.52397824242726687</v>
      </c>
      <c r="AO24">
        <f t="shared" si="11"/>
        <v>7.4058835630528702E-2</v>
      </c>
      <c r="AP24">
        <f t="shared" si="12"/>
        <v>5.6547062380109349E-2</v>
      </c>
      <c r="AQ24">
        <f t="shared" si="13"/>
        <v>1.1765217413544833E-2</v>
      </c>
      <c r="AR24">
        <f t="shared" si="14"/>
        <v>2.6869765028537545E-3</v>
      </c>
      <c r="AS24">
        <f t="shared" si="15"/>
        <v>4.2976094547408005E-3</v>
      </c>
      <c r="AT24">
        <f t="shared" si="16"/>
        <v>5.369689468127708E-3</v>
      </c>
      <c r="AU24">
        <f t="shared" si="17"/>
        <v>6.606934480075943E-5</v>
      </c>
      <c r="AW24">
        <f t="shared" si="18"/>
        <v>0.97916666666666663</v>
      </c>
      <c r="AX24">
        <f t="shared" si="19"/>
        <v>0.16</v>
      </c>
      <c r="AY24">
        <f t="shared" si="20"/>
        <v>2.312921332468338E-2</v>
      </c>
      <c r="AZ24">
        <f t="shared" si="21"/>
        <v>0</v>
      </c>
      <c r="BA24">
        <f t="shared" si="22"/>
        <v>6.9495630199010213E-4</v>
      </c>
      <c r="BB24">
        <f t="shared" si="23"/>
        <v>0</v>
      </c>
      <c r="BC24">
        <f t="shared" si="24"/>
        <v>1.5135612484362045E-4</v>
      </c>
      <c r="BE24">
        <f t="shared" si="25"/>
        <v>1.0479564848545337</v>
      </c>
      <c r="BF24">
        <f t="shared" si="26"/>
        <v>0.1481176712610574</v>
      </c>
      <c r="BG24">
        <f t="shared" si="27"/>
        <v>5.6547062380109349E-2</v>
      </c>
      <c r="BH24">
        <f t="shared" si="28"/>
        <v>1.1765217413544833E-2</v>
      </c>
      <c r="BI24">
        <f t="shared" si="29"/>
        <v>8.0609295085612639E-3</v>
      </c>
      <c r="BJ24">
        <f t="shared" si="30"/>
        <v>8.5952189094816011E-3</v>
      </c>
      <c r="BK24">
        <f t="shared" si="31"/>
        <v>1.0739378936255416E-2</v>
      </c>
      <c r="BL24">
        <f t="shared" si="32"/>
        <v>6.606934480075943E-5</v>
      </c>
      <c r="BN24" s="1">
        <v>15.56235648</v>
      </c>
      <c r="BO24">
        <f t="shared" si="36"/>
        <v>1.1631421924181837</v>
      </c>
      <c r="BP24">
        <f t="shared" si="37"/>
        <v>1.2918480326083441</v>
      </c>
      <c r="BQ24">
        <f t="shared" si="35"/>
        <v>0.90037075806022393</v>
      </c>
    </row>
    <row r="25" spans="1:69" x14ac:dyDescent="0.25">
      <c r="A25" s="1" t="s">
        <v>548</v>
      </c>
      <c r="B25" s="1" t="s">
        <v>107</v>
      </c>
      <c r="C25" s="1" t="s">
        <v>7</v>
      </c>
      <c r="D25" s="1" t="s">
        <v>100</v>
      </c>
      <c r="E25" s="1">
        <v>82</v>
      </c>
      <c r="F25" s="1">
        <v>15.56235648</v>
      </c>
      <c r="G25" s="1" t="s">
        <v>21</v>
      </c>
      <c r="H25" s="1" t="s">
        <v>84</v>
      </c>
      <c r="I25" s="2">
        <v>42479.427083333336</v>
      </c>
      <c r="J25" s="1">
        <v>1.39</v>
      </c>
      <c r="K25" s="1">
        <v>7</v>
      </c>
      <c r="L25" s="1">
        <v>419</v>
      </c>
      <c r="M25" s="1">
        <v>10</v>
      </c>
      <c r="O25" s="1">
        <v>190</v>
      </c>
      <c r="P25" s="1">
        <v>8.1</v>
      </c>
      <c r="Q25" s="1">
        <v>2.2999999999999998</v>
      </c>
      <c r="S25" s="1">
        <v>2.8000000000000001E-2</v>
      </c>
      <c r="V25" s="1">
        <v>62000</v>
      </c>
      <c r="W25" s="1">
        <v>4500</v>
      </c>
      <c r="X25" s="1">
        <v>2900</v>
      </c>
      <c r="Y25" s="1">
        <v>830</v>
      </c>
      <c r="Z25" s="1">
        <v>27</v>
      </c>
      <c r="AA25" s="1">
        <v>2500</v>
      </c>
      <c r="AB25" s="1">
        <v>1400</v>
      </c>
      <c r="AD25" s="1">
        <v>540</v>
      </c>
      <c r="AF25">
        <f t="shared" si="3"/>
        <v>1.9791666666666667</v>
      </c>
      <c r="AG25">
        <f t="shared" si="4"/>
        <v>8.1000000000000003E-2</v>
      </c>
      <c r="AH25">
        <f t="shared" si="5"/>
        <v>6.4874622739965582E-2</v>
      </c>
      <c r="AI25">
        <f t="shared" si="6"/>
        <v>0</v>
      </c>
      <c r="AJ25">
        <f t="shared" si="7"/>
        <v>2.9482994629883121E-4</v>
      </c>
      <c r="AK25">
        <f t="shared" si="8"/>
        <v>0</v>
      </c>
      <c r="AL25">
        <f t="shared" si="9"/>
        <v>9.9999999999999991E-5</v>
      </c>
      <c r="AN25">
        <f t="shared" si="10"/>
        <v>1.5469833824043115</v>
      </c>
      <c r="AO25">
        <f t="shared" si="11"/>
        <v>0.18514708907632174</v>
      </c>
      <c r="AP25">
        <f t="shared" si="12"/>
        <v>0.12614344684793624</v>
      </c>
      <c r="AQ25">
        <f t="shared" si="13"/>
        <v>2.1228544463570025E-2</v>
      </c>
      <c r="AR25">
        <f t="shared" si="14"/>
        <v>1.0006671114076052E-3</v>
      </c>
      <c r="AS25">
        <f t="shared" si="15"/>
        <v>4.4766765153550006E-2</v>
      </c>
      <c r="AT25">
        <f t="shared" si="16"/>
        <v>2.5483272052131495E-2</v>
      </c>
      <c r="AU25">
        <f t="shared" si="17"/>
        <v>9.9999999999999991E-5</v>
      </c>
      <c r="AW25">
        <f t="shared" si="18"/>
        <v>3.9583333333333335</v>
      </c>
      <c r="AX25">
        <f t="shared" si="19"/>
        <v>8.1000000000000003E-2</v>
      </c>
      <c r="AY25">
        <f t="shared" si="20"/>
        <v>6.4874622739965582E-2</v>
      </c>
      <c r="AZ25">
        <f t="shared" si="21"/>
        <v>0</v>
      </c>
      <c r="BA25">
        <f t="shared" si="22"/>
        <v>2.9482994629883121E-4</v>
      </c>
      <c r="BB25">
        <f t="shared" si="23"/>
        <v>0</v>
      </c>
      <c r="BC25">
        <f t="shared" si="24"/>
        <v>9.9999999999999991E-5</v>
      </c>
      <c r="BE25">
        <f t="shared" si="25"/>
        <v>3.0939667648086231</v>
      </c>
      <c r="BF25">
        <f t="shared" si="26"/>
        <v>0.37029417815264348</v>
      </c>
      <c r="BG25">
        <f t="shared" si="27"/>
        <v>0.12614344684793624</v>
      </c>
      <c r="BH25">
        <f t="shared" si="28"/>
        <v>2.1228544463570025E-2</v>
      </c>
      <c r="BI25">
        <f t="shared" si="29"/>
        <v>3.0020013342228155E-3</v>
      </c>
      <c r="BJ25">
        <f t="shared" si="30"/>
        <v>8.9533530307100012E-2</v>
      </c>
      <c r="BK25">
        <f t="shared" si="31"/>
        <v>5.096654410426299E-2</v>
      </c>
      <c r="BL25">
        <f t="shared" si="32"/>
        <v>9.9999999999999991E-5</v>
      </c>
      <c r="BN25" s="1">
        <v>15.56235648</v>
      </c>
      <c r="BO25">
        <f t="shared" si="36"/>
        <v>4.1046027860195977</v>
      </c>
      <c r="BP25">
        <f t="shared" si="37"/>
        <v>3.7552350100183589</v>
      </c>
      <c r="BQ25">
        <f t="shared" si="35"/>
        <v>1.0930348633492131</v>
      </c>
    </row>
    <row r="26" spans="1:69" x14ac:dyDescent="0.25">
      <c r="A26" s="1" t="s">
        <v>547</v>
      </c>
      <c r="B26" s="1" t="s">
        <v>106</v>
      </c>
      <c r="C26" s="1" t="s">
        <v>7</v>
      </c>
      <c r="D26" s="1" t="s">
        <v>100</v>
      </c>
      <c r="E26" s="1">
        <v>82</v>
      </c>
      <c r="F26" s="1">
        <v>15.56235648</v>
      </c>
      <c r="G26" s="1" t="s">
        <v>21</v>
      </c>
      <c r="H26" s="1" t="s">
        <v>84</v>
      </c>
      <c r="I26" s="2">
        <v>42465.479166666664</v>
      </c>
      <c r="J26" s="1">
        <v>3.62</v>
      </c>
      <c r="K26" s="1">
        <v>6.6</v>
      </c>
      <c r="L26" s="1">
        <v>465.2</v>
      </c>
      <c r="M26" s="1">
        <v>9.3000000000000007</v>
      </c>
      <c r="O26" s="1">
        <v>220</v>
      </c>
      <c r="P26" s="1">
        <v>6.4</v>
      </c>
      <c r="Q26" s="1">
        <v>3.3</v>
      </c>
      <c r="S26" s="1">
        <v>2.9000000000000001E-2</v>
      </c>
      <c r="V26" s="1">
        <v>69000</v>
      </c>
      <c r="W26" s="1">
        <v>5000</v>
      </c>
      <c r="X26" s="1">
        <v>3400</v>
      </c>
      <c r="Y26" s="1">
        <v>940</v>
      </c>
      <c r="Z26" s="1">
        <v>130</v>
      </c>
      <c r="AA26" s="1">
        <v>2200</v>
      </c>
      <c r="AB26" s="1">
        <v>1700</v>
      </c>
      <c r="AD26" s="1">
        <v>640</v>
      </c>
      <c r="AF26">
        <f t="shared" si="3"/>
        <v>2.2916666666666665</v>
      </c>
      <c r="AG26">
        <f t="shared" si="4"/>
        <v>6.4000000000000001E-2</v>
      </c>
      <c r="AH26">
        <f t="shared" si="5"/>
        <v>9.3080980452994094E-2</v>
      </c>
      <c r="AI26">
        <f t="shared" si="6"/>
        <v>0</v>
      </c>
      <c r="AJ26">
        <f t="shared" si="7"/>
        <v>3.0535958723807523E-4</v>
      </c>
      <c r="AK26">
        <f t="shared" si="8"/>
        <v>0</v>
      </c>
      <c r="AL26">
        <f t="shared" si="9"/>
        <v>3.9810717055349573E-5</v>
      </c>
      <c r="AN26">
        <f t="shared" si="10"/>
        <v>1.7216427965467338</v>
      </c>
      <c r="AO26">
        <f t="shared" si="11"/>
        <v>0.20571898786257972</v>
      </c>
      <c r="AP26">
        <f t="shared" si="12"/>
        <v>0.14789231699413216</v>
      </c>
      <c r="AQ26">
        <f t="shared" si="13"/>
        <v>2.4041966018982921E-2</v>
      </c>
      <c r="AR26">
        <f t="shared" si="14"/>
        <v>4.8180268327032835E-3</v>
      </c>
      <c r="AS26">
        <f t="shared" si="15"/>
        <v>3.9394753335124003E-2</v>
      </c>
      <c r="AT26">
        <f t="shared" si="16"/>
        <v>3.0943973206159672E-2</v>
      </c>
      <c r="AU26">
        <f t="shared" si="17"/>
        <v>2.5118864315095779E-4</v>
      </c>
      <c r="AW26">
        <f t="shared" si="18"/>
        <v>4.583333333333333</v>
      </c>
      <c r="AX26">
        <f t="shared" si="19"/>
        <v>6.4000000000000001E-2</v>
      </c>
      <c r="AY26">
        <f t="shared" si="20"/>
        <v>9.3080980452994094E-2</v>
      </c>
      <c r="AZ26">
        <f t="shared" si="21"/>
        <v>0</v>
      </c>
      <c r="BA26">
        <f t="shared" si="22"/>
        <v>3.0535958723807523E-4</v>
      </c>
      <c r="BB26">
        <f t="shared" si="23"/>
        <v>0</v>
      </c>
      <c r="BC26">
        <f t="shared" si="24"/>
        <v>3.9810717055349573E-5</v>
      </c>
      <c r="BE26">
        <f t="shared" si="25"/>
        <v>3.4432855930934676</v>
      </c>
      <c r="BF26">
        <f t="shared" si="26"/>
        <v>0.41143797572515944</v>
      </c>
      <c r="BG26">
        <f t="shared" si="27"/>
        <v>0.14789231699413216</v>
      </c>
      <c r="BH26">
        <f t="shared" si="28"/>
        <v>2.4041966018982921E-2</v>
      </c>
      <c r="BI26">
        <f t="shared" si="29"/>
        <v>1.445408049810985E-2</v>
      </c>
      <c r="BJ26">
        <f t="shared" si="30"/>
        <v>7.8789506670248005E-2</v>
      </c>
      <c r="BK26">
        <f t="shared" si="31"/>
        <v>6.1887946412319345E-2</v>
      </c>
      <c r="BL26">
        <f t="shared" si="32"/>
        <v>2.5118864315095779E-4</v>
      </c>
      <c r="BN26" s="1">
        <v>15.56235648</v>
      </c>
      <c r="BO26">
        <f t="shared" si="36"/>
        <v>4.7407594840906206</v>
      </c>
      <c r="BP26">
        <f t="shared" si="37"/>
        <v>4.1820405740555717</v>
      </c>
      <c r="BQ26">
        <f t="shared" si="35"/>
        <v>1.1335995909511767</v>
      </c>
    </row>
    <row r="27" spans="1:69" x14ac:dyDescent="0.25">
      <c r="A27" s="1" t="s">
        <v>544</v>
      </c>
      <c r="B27" s="1" t="s">
        <v>101</v>
      </c>
      <c r="C27" s="1" t="s">
        <v>7</v>
      </c>
      <c r="D27" s="1" t="s">
        <v>100</v>
      </c>
      <c r="E27" s="1">
        <v>82</v>
      </c>
      <c r="F27" s="1">
        <v>15.56235648</v>
      </c>
      <c r="G27" s="1" t="s">
        <v>21</v>
      </c>
      <c r="H27" s="1" t="s">
        <v>84</v>
      </c>
      <c r="I27" s="2">
        <v>42290.447916666664</v>
      </c>
      <c r="J27" s="1">
        <v>4.99</v>
      </c>
      <c r="K27" s="1">
        <v>6.7</v>
      </c>
      <c r="L27" s="1">
        <v>496.7</v>
      </c>
      <c r="M27" s="1">
        <v>9.5</v>
      </c>
      <c r="O27" s="1">
        <v>250</v>
      </c>
      <c r="P27" s="1">
        <v>7.3</v>
      </c>
      <c r="Q27" s="1">
        <v>1.5</v>
      </c>
      <c r="S27" s="1">
        <v>3.5000000000000003E-2</v>
      </c>
      <c r="V27" s="1">
        <v>68000</v>
      </c>
      <c r="W27" s="1">
        <v>5200</v>
      </c>
      <c r="X27" s="1">
        <v>3000</v>
      </c>
      <c r="Y27" s="1">
        <v>810</v>
      </c>
      <c r="Z27" s="1">
        <v>84</v>
      </c>
      <c r="AA27" s="1">
        <v>1400</v>
      </c>
      <c r="AB27" s="1">
        <v>1500</v>
      </c>
      <c r="AD27" s="1">
        <v>740</v>
      </c>
      <c r="AF27">
        <f t="shared" si="3"/>
        <v>2.6041666666666665</v>
      </c>
      <c r="AG27">
        <f t="shared" si="4"/>
        <v>7.2999999999999995E-2</v>
      </c>
      <c r="AH27">
        <f t="shared" si="5"/>
        <v>4.2309536569542769E-2</v>
      </c>
      <c r="AI27">
        <f t="shared" si="6"/>
        <v>0</v>
      </c>
      <c r="AJ27">
        <f t="shared" si="7"/>
        <v>3.6853743287353904E-4</v>
      </c>
      <c r="AK27">
        <f t="shared" si="8"/>
        <v>0</v>
      </c>
      <c r="AL27">
        <f t="shared" si="9"/>
        <v>5.0118723362727163E-5</v>
      </c>
      <c r="AN27">
        <f t="shared" si="10"/>
        <v>1.6966914516692451</v>
      </c>
      <c r="AO27">
        <f t="shared" si="11"/>
        <v>0.21394774737708291</v>
      </c>
      <c r="AP27">
        <f t="shared" si="12"/>
        <v>0.13049322087717544</v>
      </c>
      <c r="AQ27">
        <f t="shared" si="13"/>
        <v>2.0717013271676771E-2</v>
      </c>
      <c r="AR27">
        <f t="shared" si="14"/>
        <v>3.11318656882366E-3</v>
      </c>
      <c r="AS27">
        <f t="shared" si="15"/>
        <v>2.5069388485988001E-2</v>
      </c>
      <c r="AT27">
        <f t="shared" si="16"/>
        <v>2.7303505770140887E-2</v>
      </c>
      <c r="AU27">
        <f t="shared" si="17"/>
        <v>1.995262314968876E-4</v>
      </c>
      <c r="AW27">
        <f t="shared" si="18"/>
        <v>5.208333333333333</v>
      </c>
      <c r="AX27">
        <f t="shared" si="19"/>
        <v>7.2999999999999995E-2</v>
      </c>
      <c r="AY27">
        <f t="shared" si="20"/>
        <v>4.2309536569542769E-2</v>
      </c>
      <c r="AZ27">
        <f t="shared" si="21"/>
        <v>0</v>
      </c>
      <c r="BA27">
        <f t="shared" si="22"/>
        <v>3.6853743287353904E-4</v>
      </c>
      <c r="BB27">
        <f t="shared" si="23"/>
        <v>0</v>
      </c>
      <c r="BC27">
        <f t="shared" si="24"/>
        <v>5.0118723362727163E-5</v>
      </c>
      <c r="BE27">
        <f t="shared" si="25"/>
        <v>3.3933829033384901</v>
      </c>
      <c r="BF27">
        <f t="shared" si="26"/>
        <v>0.42789549475416583</v>
      </c>
      <c r="BG27">
        <f t="shared" si="27"/>
        <v>0.13049322087717544</v>
      </c>
      <c r="BH27">
        <f t="shared" si="28"/>
        <v>2.0717013271676771E-2</v>
      </c>
      <c r="BI27">
        <f t="shared" si="29"/>
        <v>9.3395597064709797E-3</v>
      </c>
      <c r="BJ27">
        <f t="shared" si="30"/>
        <v>5.0138776971976003E-2</v>
      </c>
      <c r="BK27">
        <f t="shared" si="31"/>
        <v>5.4607011540281775E-2</v>
      </c>
      <c r="BL27">
        <f t="shared" si="32"/>
        <v>1.995262314968876E-4</v>
      </c>
      <c r="BN27" s="1">
        <v>15.56235648</v>
      </c>
      <c r="BO27">
        <f t="shared" si="36"/>
        <v>5.3240615260591122</v>
      </c>
      <c r="BP27">
        <f t="shared" si="37"/>
        <v>4.0867735066917339</v>
      </c>
      <c r="BQ27" s="14">
        <f t="shared" si="35"/>
        <v>1.3027542430089232</v>
      </c>
    </row>
    <row r="28" spans="1:69" x14ac:dyDescent="0.25">
      <c r="A28" s="1" t="s">
        <v>546</v>
      </c>
      <c r="B28" s="1" t="s">
        <v>105</v>
      </c>
      <c r="C28" s="1" t="s">
        <v>7</v>
      </c>
      <c r="D28" s="1" t="s">
        <v>100</v>
      </c>
      <c r="E28" s="1">
        <v>82</v>
      </c>
      <c r="F28" s="1">
        <v>15.56235648</v>
      </c>
      <c r="G28" s="1" t="s">
        <v>21</v>
      </c>
      <c r="H28" s="1" t="s">
        <v>84</v>
      </c>
      <c r="I28" s="2">
        <v>42423.40625</v>
      </c>
      <c r="J28" s="1">
        <v>0.56999999999999995</v>
      </c>
      <c r="K28" s="1">
        <v>5.7</v>
      </c>
      <c r="L28" s="1">
        <v>612.5</v>
      </c>
      <c r="M28" s="1">
        <v>10</v>
      </c>
      <c r="O28" s="1">
        <v>320</v>
      </c>
      <c r="P28" s="1" t="s">
        <v>14</v>
      </c>
      <c r="Q28" s="1">
        <v>5.2</v>
      </c>
      <c r="S28" s="1">
        <v>2.8000000000000001E-2</v>
      </c>
      <c r="V28" s="1">
        <v>93000</v>
      </c>
      <c r="W28" s="1">
        <v>6100</v>
      </c>
      <c r="X28" s="1">
        <v>3600</v>
      </c>
      <c r="Y28" s="1">
        <v>1000</v>
      </c>
      <c r="Z28" s="1">
        <v>840</v>
      </c>
      <c r="AA28" s="1">
        <v>1800</v>
      </c>
      <c r="AB28" s="1">
        <v>2200</v>
      </c>
      <c r="AD28" s="1">
        <v>790</v>
      </c>
      <c r="AF28">
        <f t="shared" si="3"/>
        <v>3.3333333333333335</v>
      </c>
      <c r="AG28" t="e">
        <f t="shared" si="4"/>
        <v>#VALUE!</v>
      </c>
      <c r="AH28">
        <f t="shared" si="5"/>
        <v>0.14667306010774828</v>
      </c>
      <c r="AI28">
        <f t="shared" si="6"/>
        <v>0</v>
      </c>
      <c r="AJ28">
        <f t="shared" si="7"/>
        <v>2.9482994629883121E-4</v>
      </c>
      <c r="AK28">
        <f t="shared" si="8"/>
        <v>0</v>
      </c>
      <c r="AL28">
        <f t="shared" si="9"/>
        <v>5.0118723362727114E-6</v>
      </c>
      <c r="AN28">
        <f t="shared" si="10"/>
        <v>2.3204750736064672</v>
      </c>
      <c r="AO28">
        <f t="shared" si="11"/>
        <v>0.25097716519234725</v>
      </c>
      <c r="AP28">
        <f t="shared" si="12"/>
        <v>0.15659186505261052</v>
      </c>
      <c r="AQ28">
        <f t="shared" si="13"/>
        <v>2.5576559594662682E-2</v>
      </c>
      <c r="AR28">
        <f t="shared" si="14"/>
        <v>3.1131865688236601E-2</v>
      </c>
      <c r="AS28">
        <f t="shared" si="15"/>
        <v>3.2232070910556E-2</v>
      </c>
      <c r="AT28">
        <f t="shared" si="16"/>
        <v>4.0045141796206635E-2</v>
      </c>
      <c r="AU28">
        <f t="shared" si="17"/>
        <v>1.995262314968875E-3</v>
      </c>
      <c r="AW28">
        <f t="shared" si="18"/>
        <v>6.666666666666667</v>
      </c>
      <c r="AY28">
        <f t="shared" si="20"/>
        <v>0.14667306010774828</v>
      </c>
      <c r="AZ28">
        <f t="shared" si="21"/>
        <v>0</v>
      </c>
      <c r="BA28">
        <f t="shared" si="22"/>
        <v>2.9482994629883121E-4</v>
      </c>
      <c r="BB28">
        <f t="shared" si="23"/>
        <v>0</v>
      </c>
      <c r="BC28">
        <f t="shared" si="24"/>
        <v>5.0118723362727114E-6</v>
      </c>
      <c r="BE28">
        <f t="shared" si="25"/>
        <v>4.6409501472129344</v>
      </c>
      <c r="BF28">
        <f t="shared" si="26"/>
        <v>0.5019543303846945</v>
      </c>
      <c r="BG28">
        <f t="shared" si="27"/>
        <v>0.15659186505261052</v>
      </c>
      <c r="BH28">
        <f t="shared" si="28"/>
        <v>2.5576559594662682E-2</v>
      </c>
      <c r="BI28">
        <f t="shared" si="29"/>
        <v>9.3395597064709804E-2</v>
      </c>
      <c r="BJ28">
        <f t="shared" si="30"/>
        <v>6.4464141821112E-2</v>
      </c>
      <c r="BK28">
        <f t="shared" si="31"/>
        <v>8.0090283592413269E-2</v>
      </c>
      <c r="BL28">
        <f t="shared" si="32"/>
        <v>1.995262314968875E-3</v>
      </c>
      <c r="BN28" s="1">
        <v>15.56235648</v>
      </c>
      <c r="BO28">
        <f t="shared" si="36"/>
        <v>6.8136395685930502</v>
      </c>
      <c r="BP28">
        <f t="shared" si="37"/>
        <v>5.5650181870381061</v>
      </c>
      <c r="BQ28">
        <f t="shared" si="35"/>
        <v>1.2243696857025912</v>
      </c>
    </row>
    <row r="29" spans="1:69" x14ac:dyDescent="0.25">
      <c r="A29" s="1" t="s">
        <v>545</v>
      </c>
      <c r="B29" s="1" t="s">
        <v>103</v>
      </c>
      <c r="C29" s="1" t="s">
        <v>7</v>
      </c>
      <c r="D29" s="1" t="s">
        <v>100</v>
      </c>
      <c r="E29" s="1">
        <v>82</v>
      </c>
      <c r="F29" s="1">
        <v>15.56235648</v>
      </c>
      <c r="G29" s="1" t="s">
        <v>21</v>
      </c>
      <c r="H29" s="1" t="s">
        <v>84</v>
      </c>
      <c r="I29" s="2">
        <v>42339.447916666664</v>
      </c>
      <c r="J29" s="1">
        <v>-0.01</v>
      </c>
      <c r="K29" s="1">
        <v>6.6</v>
      </c>
      <c r="L29" s="1">
        <v>554</v>
      </c>
      <c r="M29" s="1">
        <v>10.7</v>
      </c>
      <c r="O29" s="1">
        <v>350</v>
      </c>
      <c r="P29" s="1">
        <v>6.8</v>
      </c>
      <c r="Q29" s="1">
        <v>3.2</v>
      </c>
      <c r="S29" s="1">
        <v>4.2000000000000003E-2</v>
      </c>
      <c r="V29" s="1">
        <v>100000</v>
      </c>
      <c r="W29" s="1">
        <v>6700</v>
      </c>
      <c r="X29" s="1">
        <v>3900</v>
      </c>
      <c r="Y29" s="1">
        <v>1100</v>
      </c>
      <c r="Z29" s="1">
        <v>260</v>
      </c>
      <c r="AA29" s="1">
        <v>3600</v>
      </c>
      <c r="AB29" s="1">
        <v>2300</v>
      </c>
      <c r="AD29" s="1">
        <v>940</v>
      </c>
      <c r="AF29">
        <f t="shared" si="3"/>
        <v>3.6458333333333335</v>
      </c>
      <c r="AG29">
        <f t="shared" si="4"/>
        <v>6.8000000000000005E-2</v>
      </c>
      <c r="AH29">
        <f t="shared" si="5"/>
        <v>9.0260344681691251E-2</v>
      </c>
      <c r="AI29">
        <f t="shared" si="6"/>
        <v>0</v>
      </c>
      <c r="AJ29">
        <f t="shared" si="7"/>
        <v>4.4224491944824687E-4</v>
      </c>
      <c r="AK29">
        <f t="shared" si="8"/>
        <v>0</v>
      </c>
      <c r="AL29">
        <f t="shared" si="9"/>
        <v>3.9810717055349573E-5</v>
      </c>
      <c r="AN29">
        <f t="shared" si="10"/>
        <v>2.4951344877488895</v>
      </c>
      <c r="AO29">
        <f t="shared" si="11"/>
        <v>0.27566344373585683</v>
      </c>
      <c r="AP29">
        <f t="shared" si="12"/>
        <v>0.16964118714032805</v>
      </c>
      <c r="AQ29">
        <f t="shared" si="13"/>
        <v>2.8134215554128948E-2</v>
      </c>
      <c r="AR29">
        <f t="shared" si="14"/>
        <v>9.636053665406567E-3</v>
      </c>
      <c r="AS29">
        <f t="shared" si="15"/>
        <v>6.4464141821112E-2</v>
      </c>
      <c r="AT29">
        <f t="shared" si="16"/>
        <v>4.1865375514216027E-2</v>
      </c>
      <c r="AU29">
        <f t="shared" si="17"/>
        <v>2.5118864315095779E-4</v>
      </c>
      <c r="AW29">
        <f t="shared" si="18"/>
        <v>7.291666666666667</v>
      </c>
      <c r="AX29">
        <f t="shared" si="19"/>
        <v>6.8000000000000005E-2</v>
      </c>
      <c r="AY29">
        <f t="shared" si="20"/>
        <v>9.0260344681691251E-2</v>
      </c>
      <c r="AZ29">
        <f t="shared" si="21"/>
        <v>0</v>
      </c>
      <c r="BA29">
        <f t="shared" si="22"/>
        <v>4.4224491944824687E-4</v>
      </c>
      <c r="BB29">
        <f t="shared" si="23"/>
        <v>0</v>
      </c>
      <c r="BC29">
        <f t="shared" si="24"/>
        <v>3.9810717055349573E-5</v>
      </c>
      <c r="BE29">
        <f t="shared" si="25"/>
        <v>4.9902689754977789</v>
      </c>
      <c r="BF29">
        <f t="shared" si="26"/>
        <v>0.55132688747171366</v>
      </c>
      <c r="BG29">
        <f t="shared" si="27"/>
        <v>0.16964118714032805</v>
      </c>
      <c r="BH29">
        <f t="shared" si="28"/>
        <v>2.8134215554128948E-2</v>
      </c>
      <c r="BI29">
        <f t="shared" si="29"/>
        <v>2.8908160996219699E-2</v>
      </c>
      <c r="BJ29">
        <f t="shared" si="30"/>
        <v>0.128928283642224</v>
      </c>
      <c r="BK29">
        <f t="shared" si="31"/>
        <v>8.3730751028432054E-2</v>
      </c>
      <c r="BL29">
        <f t="shared" si="32"/>
        <v>2.5118864315095779E-4</v>
      </c>
      <c r="BN29" s="1">
        <v>15.56235648</v>
      </c>
      <c r="BO29">
        <f t="shared" si="36"/>
        <v>7.4504090669848608</v>
      </c>
      <c r="BP29">
        <f t="shared" si="37"/>
        <v>5.9811896499739765</v>
      </c>
      <c r="BQ29">
        <f t="shared" si="35"/>
        <v>1.2456399985607005</v>
      </c>
    </row>
    <row r="30" spans="1:69" x14ac:dyDescent="0.25">
      <c r="A30" s="1" t="s">
        <v>549</v>
      </c>
      <c r="B30" s="1" t="s">
        <v>112</v>
      </c>
      <c r="C30" s="1" t="s">
        <v>10</v>
      </c>
      <c r="D30" s="1" t="s">
        <v>11</v>
      </c>
      <c r="E30" s="1" t="s">
        <v>110</v>
      </c>
      <c r="F30" s="1">
        <v>16.350935040000003</v>
      </c>
      <c r="G30" s="1" t="s">
        <v>21</v>
      </c>
      <c r="H30" s="1" t="s">
        <v>84</v>
      </c>
      <c r="I30" s="2">
        <v>42232.513888888891</v>
      </c>
      <c r="K30" s="1">
        <v>6.9</v>
      </c>
      <c r="O30" s="1">
        <v>160</v>
      </c>
      <c r="P30" s="1">
        <v>7.4</v>
      </c>
      <c r="Q30" s="1">
        <v>0.75</v>
      </c>
      <c r="T30" s="1">
        <v>0.52</v>
      </c>
      <c r="V30" s="1">
        <v>66000</v>
      </c>
      <c r="W30" s="1">
        <v>4600</v>
      </c>
      <c r="X30" s="1">
        <v>2500</v>
      </c>
      <c r="Y30" s="1">
        <v>780</v>
      </c>
      <c r="Z30" s="1">
        <v>35</v>
      </c>
      <c r="AA30" s="1">
        <v>750</v>
      </c>
      <c r="AB30" s="1">
        <v>1200</v>
      </c>
      <c r="AD30" s="1">
        <v>580</v>
      </c>
      <c r="AF30">
        <f t="shared" si="3"/>
        <v>1.6666666666666667</v>
      </c>
      <c r="AG30">
        <f t="shared" si="4"/>
        <v>7.400000000000001E-2</v>
      </c>
      <c r="AH30">
        <f t="shared" si="5"/>
        <v>2.1154768284771384E-2</v>
      </c>
      <c r="AI30">
        <f t="shared" si="6"/>
        <v>0</v>
      </c>
      <c r="AJ30">
        <f t="shared" si="7"/>
        <v>0</v>
      </c>
      <c r="AK30">
        <f t="shared" si="8"/>
        <v>2.7377066442034328E-2</v>
      </c>
      <c r="AL30">
        <f t="shared" si="9"/>
        <v>7.943282347242818E-5</v>
      </c>
      <c r="AN30">
        <f t="shared" si="10"/>
        <v>1.6467887619142672</v>
      </c>
      <c r="AO30">
        <f t="shared" si="11"/>
        <v>0.18926146883357334</v>
      </c>
      <c r="AP30">
        <f t="shared" si="12"/>
        <v>0.10874435073097952</v>
      </c>
      <c r="AQ30">
        <f t="shared" si="13"/>
        <v>1.994971648383689E-2</v>
      </c>
      <c r="AR30">
        <f t="shared" si="14"/>
        <v>1.2971610703431918E-3</v>
      </c>
      <c r="AS30">
        <f t="shared" si="15"/>
        <v>1.3430029546065002E-2</v>
      </c>
      <c r="AT30">
        <f t="shared" si="16"/>
        <v>2.184280461611271E-2</v>
      </c>
      <c r="AU30">
        <f t="shared" si="17"/>
        <v>1.258925411794165E-4</v>
      </c>
      <c r="AW30">
        <f t="shared" si="18"/>
        <v>3.3333333333333335</v>
      </c>
      <c r="AX30">
        <f t="shared" si="19"/>
        <v>7.400000000000001E-2</v>
      </c>
      <c r="AY30">
        <f t="shared" si="20"/>
        <v>2.1154768284771384E-2</v>
      </c>
      <c r="AZ30">
        <f t="shared" si="21"/>
        <v>0</v>
      </c>
      <c r="BA30">
        <f t="shared" si="22"/>
        <v>0</v>
      </c>
      <c r="BB30">
        <f t="shared" si="23"/>
        <v>2.7377066442034328E-2</v>
      </c>
      <c r="BC30">
        <f t="shared" si="24"/>
        <v>7.943282347242818E-5</v>
      </c>
      <c r="BE30">
        <f t="shared" si="25"/>
        <v>3.2935775238285343</v>
      </c>
      <c r="BF30">
        <f t="shared" si="26"/>
        <v>0.37852293766714668</v>
      </c>
      <c r="BG30">
        <f t="shared" si="27"/>
        <v>0.10874435073097952</v>
      </c>
      <c r="BH30">
        <f t="shared" si="28"/>
        <v>1.994971648383689E-2</v>
      </c>
      <c r="BI30">
        <f t="shared" si="29"/>
        <v>3.8914832110295752E-3</v>
      </c>
      <c r="BJ30">
        <f t="shared" si="30"/>
        <v>2.6860059092130004E-2</v>
      </c>
      <c r="BK30">
        <f t="shared" si="31"/>
        <v>4.368560923222542E-2</v>
      </c>
      <c r="BL30">
        <f t="shared" si="32"/>
        <v>1.258925411794165E-4</v>
      </c>
      <c r="BN30" s="1">
        <v>16.350935040000003</v>
      </c>
      <c r="BO30">
        <f t="shared" si="36"/>
        <v>3.4559446008836119</v>
      </c>
      <c r="BP30">
        <f t="shared" si="37"/>
        <v>3.8753575727870619</v>
      </c>
      <c r="BQ30">
        <f t="shared" si="35"/>
        <v>0.89177438106651441</v>
      </c>
    </row>
    <row r="31" spans="1:69" x14ac:dyDescent="0.25">
      <c r="A31" s="1" t="s">
        <v>401</v>
      </c>
      <c r="B31" s="1" t="s">
        <v>113</v>
      </c>
      <c r="C31" s="1" t="s">
        <v>10</v>
      </c>
      <c r="D31" s="1" t="s">
        <v>11</v>
      </c>
      <c r="E31" s="1" t="s">
        <v>110</v>
      </c>
      <c r="F31" s="1">
        <v>16.350935040000003</v>
      </c>
      <c r="G31" s="1" t="s">
        <v>21</v>
      </c>
      <c r="H31" s="1" t="s">
        <v>84</v>
      </c>
      <c r="I31" s="2">
        <v>42233.520833333336</v>
      </c>
      <c r="K31" s="1">
        <v>6.8699999999999992</v>
      </c>
      <c r="O31" s="1">
        <v>170</v>
      </c>
      <c r="P31" s="1">
        <v>7.4</v>
      </c>
      <c r="Q31" s="1">
        <v>0.76500000000000001</v>
      </c>
      <c r="T31" s="1">
        <v>0.505</v>
      </c>
      <c r="V31" s="1">
        <v>64500</v>
      </c>
      <c r="W31" s="1">
        <v>4450</v>
      </c>
      <c r="X31" s="1">
        <v>2550</v>
      </c>
      <c r="Y31" s="1">
        <v>755</v>
      </c>
      <c r="Z31" s="1">
        <v>46</v>
      </c>
      <c r="AA31" s="1">
        <v>815</v>
      </c>
      <c r="AB31" s="1">
        <v>1200</v>
      </c>
      <c r="AD31" s="1">
        <v>605</v>
      </c>
      <c r="AF31">
        <f t="shared" si="3"/>
        <v>1.7708333333333333</v>
      </c>
      <c r="AG31">
        <f t="shared" si="4"/>
        <v>7.400000000000001E-2</v>
      </c>
      <c r="AH31">
        <f t="shared" si="5"/>
        <v>2.1577863650466815E-2</v>
      </c>
      <c r="AI31">
        <f t="shared" si="6"/>
        <v>0</v>
      </c>
      <c r="AJ31">
        <f t="shared" si="7"/>
        <v>0</v>
      </c>
      <c r="AK31">
        <f t="shared" si="8"/>
        <v>2.6587343371591028E-2</v>
      </c>
      <c r="AL31">
        <f t="shared" si="9"/>
        <v>7.4131024130091546E-5</v>
      </c>
      <c r="AN31">
        <f t="shared" si="10"/>
        <v>1.6093617445980339</v>
      </c>
      <c r="AO31">
        <f t="shared" si="11"/>
        <v>0.18308989919769594</v>
      </c>
      <c r="AP31">
        <f t="shared" si="12"/>
        <v>0.11091923774559911</v>
      </c>
      <c r="AQ31">
        <f t="shared" si="13"/>
        <v>1.9310302493970324E-2</v>
      </c>
      <c r="AR31">
        <f t="shared" si="14"/>
        <v>1.7048402638796234E-3</v>
      </c>
      <c r="AS31">
        <f t="shared" si="15"/>
        <v>1.4593965440057302E-2</v>
      </c>
      <c r="AT31">
        <f t="shared" si="16"/>
        <v>2.184280461611271E-2</v>
      </c>
      <c r="AU31">
        <f t="shared" si="17"/>
        <v>1.3489628825916536E-4</v>
      </c>
      <c r="AW31">
        <f t="shared" si="18"/>
        <v>3.5416666666666665</v>
      </c>
      <c r="AX31">
        <f t="shared" si="19"/>
        <v>7.400000000000001E-2</v>
      </c>
      <c r="AY31">
        <f t="shared" si="20"/>
        <v>2.1577863650466815E-2</v>
      </c>
      <c r="AZ31">
        <f t="shared" si="21"/>
        <v>0</v>
      </c>
      <c r="BA31">
        <f t="shared" si="22"/>
        <v>0</v>
      </c>
      <c r="BB31">
        <f t="shared" si="23"/>
        <v>2.6587343371591028E-2</v>
      </c>
      <c r="BC31">
        <f t="shared" si="24"/>
        <v>7.4131024130091546E-5</v>
      </c>
      <c r="BE31">
        <f t="shared" si="25"/>
        <v>3.2187234891960679</v>
      </c>
      <c r="BF31">
        <f t="shared" si="26"/>
        <v>0.36617979839539189</v>
      </c>
      <c r="BG31">
        <f t="shared" si="27"/>
        <v>0.11091923774559911</v>
      </c>
      <c r="BH31">
        <f t="shared" si="28"/>
        <v>1.9310302493970324E-2</v>
      </c>
      <c r="BI31">
        <f t="shared" si="29"/>
        <v>5.1145207916388699E-3</v>
      </c>
      <c r="BJ31">
        <f t="shared" si="30"/>
        <v>2.9187930880114604E-2</v>
      </c>
      <c r="BK31">
        <f t="shared" si="31"/>
        <v>4.368560923222542E-2</v>
      </c>
      <c r="BL31">
        <f t="shared" si="32"/>
        <v>1.3489628825916536E-4</v>
      </c>
      <c r="BN31" s="1">
        <v>16.350935040000003</v>
      </c>
      <c r="BO31">
        <f t="shared" si="36"/>
        <v>3.663906004712854</v>
      </c>
      <c r="BP31">
        <f t="shared" si="37"/>
        <v>3.7932557850232675</v>
      </c>
      <c r="BQ31">
        <f t="shared" si="35"/>
        <v>0.96590006378659743</v>
      </c>
    </row>
    <row r="32" spans="1:69" x14ac:dyDescent="0.25">
      <c r="A32" s="1" t="s">
        <v>552</v>
      </c>
      <c r="B32" s="1" t="s">
        <v>122</v>
      </c>
      <c r="C32" s="1" t="s">
        <v>7</v>
      </c>
      <c r="D32" s="1" t="s">
        <v>118</v>
      </c>
      <c r="E32" s="1">
        <v>81</v>
      </c>
      <c r="F32" s="1">
        <v>63.504714240000006</v>
      </c>
      <c r="G32" s="1" t="s">
        <v>21</v>
      </c>
      <c r="H32" s="1" t="s">
        <v>115</v>
      </c>
      <c r="I32" s="2">
        <v>42479.354166666664</v>
      </c>
      <c r="J32" s="1">
        <v>1.94</v>
      </c>
      <c r="K32" s="1">
        <v>7.9</v>
      </c>
      <c r="L32" s="1">
        <v>273.3</v>
      </c>
      <c r="M32" s="1">
        <v>11.5</v>
      </c>
      <c r="O32" s="1">
        <v>82</v>
      </c>
      <c r="P32" s="1">
        <v>46</v>
      </c>
      <c r="S32" s="1">
        <v>1.2E-2</v>
      </c>
      <c r="V32" s="1">
        <v>36000</v>
      </c>
      <c r="W32" s="1">
        <v>4800</v>
      </c>
      <c r="X32" s="1">
        <v>2400</v>
      </c>
      <c r="Y32" s="1">
        <v>680</v>
      </c>
      <c r="Z32" s="1" t="s">
        <v>120</v>
      </c>
      <c r="AA32" s="1">
        <v>32</v>
      </c>
      <c r="AB32" s="1">
        <v>360</v>
      </c>
      <c r="AD32" s="1">
        <v>68</v>
      </c>
      <c r="AF32">
        <f t="shared" si="3"/>
        <v>0.85416666666666663</v>
      </c>
      <c r="AG32">
        <f t="shared" si="4"/>
        <v>0.46</v>
      </c>
      <c r="AH32">
        <f t="shared" si="5"/>
        <v>0</v>
      </c>
      <c r="AI32">
        <f t="shared" si="6"/>
        <v>0</v>
      </c>
      <c r="AJ32">
        <f t="shared" si="7"/>
        <v>1.2635569127092766E-4</v>
      </c>
      <c r="AK32">
        <f t="shared" si="8"/>
        <v>0</v>
      </c>
      <c r="AL32">
        <f t="shared" si="9"/>
        <v>7.943282347242811E-4</v>
      </c>
      <c r="AN32">
        <f t="shared" si="10"/>
        <v>0.89824841558960022</v>
      </c>
      <c r="AO32">
        <f t="shared" si="11"/>
        <v>0.19749022834807653</v>
      </c>
      <c r="AP32">
        <f t="shared" si="12"/>
        <v>0.10439457670174034</v>
      </c>
      <c r="AQ32">
        <f t="shared" si="13"/>
        <v>1.7392060524370624E-2</v>
      </c>
      <c r="AR32" t="e">
        <f t="shared" si="14"/>
        <v>#VALUE!</v>
      </c>
      <c r="AS32">
        <f t="shared" si="15"/>
        <v>5.7301459396544004E-4</v>
      </c>
      <c r="AT32">
        <f t="shared" si="16"/>
        <v>6.5528413848338126E-3</v>
      </c>
      <c r="AU32">
        <f t="shared" si="17"/>
        <v>1.2589254117941637E-5</v>
      </c>
      <c r="AW32">
        <f t="shared" si="18"/>
        <v>1.7083333333333333</v>
      </c>
      <c r="AX32">
        <f t="shared" si="19"/>
        <v>0.46</v>
      </c>
      <c r="AY32">
        <f t="shared" si="20"/>
        <v>0</v>
      </c>
      <c r="AZ32">
        <f t="shared" si="21"/>
        <v>0</v>
      </c>
      <c r="BA32">
        <f t="shared" si="22"/>
        <v>1.2635569127092766E-4</v>
      </c>
      <c r="BB32">
        <f t="shared" si="23"/>
        <v>0</v>
      </c>
      <c r="BC32">
        <f t="shared" si="24"/>
        <v>7.943282347242811E-4</v>
      </c>
      <c r="BE32">
        <f t="shared" si="25"/>
        <v>1.7964968311792004</v>
      </c>
      <c r="BF32">
        <f t="shared" si="26"/>
        <v>0.39498045669615306</v>
      </c>
      <c r="BG32">
        <f t="shared" si="27"/>
        <v>0.10439457670174034</v>
      </c>
      <c r="BH32">
        <f t="shared" si="28"/>
        <v>1.7392060524370624E-2</v>
      </c>
      <c r="BJ32">
        <f t="shared" si="30"/>
        <v>1.1460291879308801E-3</v>
      </c>
      <c r="BK32">
        <f t="shared" si="31"/>
        <v>1.3105682769667625E-2</v>
      </c>
      <c r="BL32">
        <f t="shared" si="32"/>
        <v>1.2589254117941637E-5</v>
      </c>
      <c r="BN32" s="1">
        <v>63.504714240000006</v>
      </c>
      <c r="BO32">
        <f t="shared" si="36"/>
        <v>2.1692540172593286</v>
      </c>
      <c r="BP32">
        <f t="shared" si="37"/>
        <v>2.3275282263131811</v>
      </c>
      <c r="BQ32">
        <f t="shared" si="35"/>
        <v>0.93199901626775983</v>
      </c>
    </row>
    <row r="33" spans="1:73" x14ac:dyDescent="0.25">
      <c r="A33" s="1" t="s">
        <v>550</v>
      </c>
      <c r="B33" s="1" t="s">
        <v>117</v>
      </c>
      <c r="C33" s="1" t="s">
        <v>7</v>
      </c>
      <c r="D33" s="1" t="s">
        <v>116</v>
      </c>
      <c r="E33" s="1">
        <v>81</v>
      </c>
      <c r="F33" s="1">
        <v>63.504714240000006</v>
      </c>
      <c r="G33" s="1" t="s">
        <v>21</v>
      </c>
      <c r="H33" s="1" t="s">
        <v>115</v>
      </c>
      <c r="I33" s="2">
        <v>42228.611111111109</v>
      </c>
      <c r="J33" s="1">
        <v>15.63</v>
      </c>
      <c r="K33" s="1">
        <v>8.02</v>
      </c>
      <c r="L33" s="1">
        <v>258.5</v>
      </c>
      <c r="M33" s="1">
        <v>8.2899999999999991</v>
      </c>
      <c r="O33" s="1">
        <v>92</v>
      </c>
      <c r="S33" s="1">
        <v>2.1999999999999999E-2</v>
      </c>
      <c r="Z33" s="1">
        <v>48</v>
      </c>
      <c r="AB33" s="1">
        <v>430</v>
      </c>
      <c r="AD33" s="1">
        <v>90</v>
      </c>
      <c r="AF33">
        <f t="shared" si="3"/>
        <v>0.95833333333333337</v>
      </c>
      <c r="AG33">
        <f t="shared" si="4"/>
        <v>0</v>
      </c>
      <c r="AH33">
        <f t="shared" si="5"/>
        <v>0</v>
      </c>
      <c r="AI33">
        <f t="shared" si="6"/>
        <v>0</v>
      </c>
      <c r="AJ33">
        <f t="shared" si="7"/>
        <v>2.3165210066336737E-4</v>
      </c>
      <c r="AK33">
        <f t="shared" si="8"/>
        <v>0</v>
      </c>
      <c r="AL33">
        <f t="shared" si="9"/>
        <v>1.0471285480508979E-3</v>
      </c>
      <c r="AN33">
        <f t="shared" si="10"/>
        <v>0</v>
      </c>
      <c r="AO33">
        <f t="shared" si="11"/>
        <v>0</v>
      </c>
      <c r="AP33">
        <f t="shared" si="12"/>
        <v>0</v>
      </c>
      <c r="AQ33">
        <f t="shared" si="13"/>
        <v>0</v>
      </c>
      <c r="AR33">
        <f t="shared" si="14"/>
        <v>1.7789637536135201E-3</v>
      </c>
      <c r="AS33">
        <f t="shared" si="15"/>
        <v>0</v>
      </c>
      <c r="AT33">
        <f t="shared" si="16"/>
        <v>7.8270049874403867E-3</v>
      </c>
      <c r="AU33">
        <f t="shared" si="17"/>
        <v>9.5499258602143451E-6</v>
      </c>
      <c r="AW33">
        <f t="shared" si="18"/>
        <v>1.9166666666666667</v>
      </c>
      <c r="AX33">
        <f t="shared" si="19"/>
        <v>0</v>
      </c>
      <c r="AY33">
        <f t="shared" si="20"/>
        <v>0</v>
      </c>
      <c r="AZ33">
        <f t="shared" si="21"/>
        <v>0</v>
      </c>
      <c r="BA33">
        <f t="shared" si="22"/>
        <v>2.3165210066336737E-4</v>
      </c>
      <c r="BB33">
        <f t="shared" si="23"/>
        <v>0</v>
      </c>
      <c r="BC33">
        <f t="shared" si="24"/>
        <v>1.0471285480508979E-3</v>
      </c>
      <c r="BE33">
        <f t="shared" si="25"/>
        <v>0</v>
      </c>
      <c r="BF33">
        <f t="shared" si="26"/>
        <v>0</v>
      </c>
      <c r="BG33">
        <f t="shared" si="27"/>
        <v>0</v>
      </c>
      <c r="BH33">
        <f t="shared" si="28"/>
        <v>0</v>
      </c>
      <c r="BI33">
        <f t="shared" si="29"/>
        <v>5.3368912608405599E-3</v>
      </c>
      <c r="BJ33">
        <f t="shared" si="30"/>
        <v>0</v>
      </c>
      <c r="BK33">
        <f t="shared" si="31"/>
        <v>1.5654009974880773E-2</v>
      </c>
      <c r="BL33">
        <f t="shared" si="32"/>
        <v>9.5499258602143451E-6</v>
      </c>
      <c r="BN33" s="1">
        <v>63.504714240000006</v>
      </c>
    </row>
    <row r="34" spans="1:73" x14ac:dyDescent="0.25">
      <c r="A34" s="1" t="s">
        <v>551</v>
      </c>
      <c r="B34" s="1" t="s">
        <v>119</v>
      </c>
      <c r="C34" s="1" t="s">
        <v>7</v>
      </c>
      <c r="D34" s="1" t="s">
        <v>118</v>
      </c>
      <c r="E34" s="1">
        <v>81</v>
      </c>
      <c r="F34" s="1">
        <v>63.504714240000006</v>
      </c>
      <c r="G34" s="1" t="s">
        <v>21</v>
      </c>
      <c r="H34" s="1" t="s">
        <v>115</v>
      </c>
      <c r="I34" s="2">
        <v>42465.375</v>
      </c>
      <c r="J34" s="1">
        <v>4.5</v>
      </c>
      <c r="K34" s="1">
        <v>7.8</v>
      </c>
      <c r="L34" s="1">
        <v>306.60000000000002</v>
      </c>
      <c r="M34" s="1">
        <v>10.3</v>
      </c>
      <c r="O34" s="1">
        <v>100</v>
      </c>
      <c r="P34" s="1">
        <v>46</v>
      </c>
      <c r="S34" s="1">
        <v>2.3E-2</v>
      </c>
      <c r="V34" s="1">
        <v>45000</v>
      </c>
      <c r="W34" s="1">
        <v>5700</v>
      </c>
      <c r="X34" s="1">
        <v>2900</v>
      </c>
      <c r="Y34" s="1">
        <v>830</v>
      </c>
      <c r="Z34" s="1" t="s">
        <v>120</v>
      </c>
      <c r="AA34" s="1">
        <v>13</v>
      </c>
      <c r="AB34" s="1">
        <v>510</v>
      </c>
      <c r="AD34" s="1">
        <v>79</v>
      </c>
      <c r="AF34">
        <f t="shared" si="3"/>
        <v>1.0416666666666667</v>
      </c>
      <c r="AG34">
        <f t="shared" si="4"/>
        <v>0.46</v>
      </c>
      <c r="AH34">
        <f t="shared" si="5"/>
        <v>0</v>
      </c>
      <c r="AI34">
        <f t="shared" si="6"/>
        <v>0</v>
      </c>
      <c r="AJ34">
        <f t="shared" si="7"/>
        <v>2.4218174160261136E-4</v>
      </c>
      <c r="AK34">
        <f t="shared" si="8"/>
        <v>0</v>
      </c>
      <c r="AL34">
        <f t="shared" si="9"/>
        <v>6.3095734448019255E-4</v>
      </c>
      <c r="AN34">
        <f t="shared" si="10"/>
        <v>1.1228105194870004</v>
      </c>
      <c r="AO34">
        <f t="shared" si="11"/>
        <v>0.23451964616334087</v>
      </c>
      <c r="AP34">
        <f t="shared" si="12"/>
        <v>0.12614344684793624</v>
      </c>
      <c r="AQ34">
        <f t="shared" si="13"/>
        <v>2.1228544463570025E-2</v>
      </c>
      <c r="AR34" t="e">
        <f t="shared" si="14"/>
        <v>#VALUE!</v>
      </c>
      <c r="AS34">
        <f t="shared" si="15"/>
        <v>2.3278717879846001E-4</v>
      </c>
      <c r="AT34">
        <f t="shared" si="16"/>
        <v>9.2831919618479013E-3</v>
      </c>
      <c r="AU34">
        <f t="shared" si="17"/>
        <v>1.5848931924611134E-5</v>
      </c>
      <c r="AW34">
        <f t="shared" si="18"/>
        <v>2.0833333333333335</v>
      </c>
      <c r="AX34">
        <f t="shared" si="19"/>
        <v>0.46</v>
      </c>
      <c r="AY34">
        <f t="shared" si="20"/>
        <v>0</v>
      </c>
      <c r="AZ34">
        <f t="shared" si="21"/>
        <v>0</v>
      </c>
      <c r="BA34">
        <f t="shared" si="22"/>
        <v>2.4218174160261136E-4</v>
      </c>
      <c r="BB34">
        <f t="shared" si="23"/>
        <v>0</v>
      </c>
      <c r="BC34">
        <f t="shared" si="24"/>
        <v>6.3095734448019255E-4</v>
      </c>
      <c r="BE34">
        <f t="shared" si="25"/>
        <v>2.2456210389740008</v>
      </c>
      <c r="BF34">
        <f t="shared" si="26"/>
        <v>0.46903929232668173</v>
      </c>
      <c r="BG34">
        <f t="shared" si="27"/>
        <v>0.12614344684793624</v>
      </c>
      <c r="BH34">
        <f t="shared" si="28"/>
        <v>2.1228544463570025E-2</v>
      </c>
      <c r="BJ34">
        <f t="shared" si="30"/>
        <v>4.6557435759692002E-4</v>
      </c>
      <c r="BK34">
        <f t="shared" si="31"/>
        <v>1.8566383923695803E-2</v>
      </c>
      <c r="BL34">
        <f t="shared" si="32"/>
        <v>1.5848931924611134E-5</v>
      </c>
      <c r="BN34" s="1">
        <v>63.504714240000006</v>
      </c>
      <c r="BO34">
        <f>SUM(AW34:BC34)</f>
        <v>2.5442064724194164</v>
      </c>
      <c r="BP34">
        <f>SUM(BE34:BL34)</f>
        <v>2.8810801298254058</v>
      </c>
      <c r="BQ34">
        <f t="shared" si="35"/>
        <v>0.88307383265094952</v>
      </c>
    </row>
    <row r="35" spans="1:73" x14ac:dyDescent="0.25">
      <c r="A35" s="1" t="s">
        <v>553</v>
      </c>
      <c r="B35" s="1" t="s">
        <v>125</v>
      </c>
      <c r="C35" s="1" t="s">
        <v>10</v>
      </c>
      <c r="D35" s="1" t="s">
        <v>11</v>
      </c>
      <c r="E35" s="1" t="s">
        <v>124</v>
      </c>
      <c r="F35" s="1">
        <v>64.019704320000002</v>
      </c>
      <c r="G35" s="1" t="s">
        <v>21</v>
      </c>
      <c r="H35" s="1" t="s">
        <v>115</v>
      </c>
      <c r="I35" s="2">
        <v>42232.465277777781</v>
      </c>
      <c r="K35" s="1">
        <v>7.72</v>
      </c>
      <c r="O35" s="1">
        <v>90</v>
      </c>
      <c r="P35" s="1">
        <v>32</v>
      </c>
      <c r="Q35" s="1">
        <v>0.96</v>
      </c>
      <c r="T35" s="1">
        <v>0.36</v>
      </c>
      <c r="V35" s="1">
        <v>45000</v>
      </c>
      <c r="W35" s="1">
        <v>4800</v>
      </c>
      <c r="X35" s="1">
        <v>2200</v>
      </c>
      <c r="Y35" s="1">
        <v>830</v>
      </c>
      <c r="Z35" s="1">
        <v>49</v>
      </c>
      <c r="AA35" s="1" t="s">
        <v>93</v>
      </c>
      <c r="AB35" s="1">
        <v>440</v>
      </c>
      <c r="AD35" s="1">
        <v>130</v>
      </c>
      <c r="AF35">
        <f t="shared" si="3"/>
        <v>0.9375</v>
      </c>
      <c r="AG35">
        <f t="shared" si="4"/>
        <v>0.32</v>
      </c>
      <c r="AH35">
        <f t="shared" si="5"/>
        <v>2.7078103404507371E-2</v>
      </c>
      <c r="AI35">
        <f t="shared" si="6"/>
        <v>0</v>
      </c>
      <c r="AJ35">
        <f t="shared" si="7"/>
        <v>0</v>
      </c>
      <c r="AK35">
        <f t="shared" si="8"/>
        <v>1.8953353690639149E-2</v>
      </c>
      <c r="AL35">
        <f t="shared" si="9"/>
        <v>5.2480746024977153E-4</v>
      </c>
      <c r="AN35">
        <f t="shared" si="10"/>
        <v>1.1228105194870004</v>
      </c>
      <c r="AO35">
        <f t="shared" si="11"/>
        <v>0.19749022834807653</v>
      </c>
      <c r="AP35">
        <f t="shared" si="12"/>
        <v>9.5695028643261973E-2</v>
      </c>
      <c r="AQ35">
        <f t="shared" si="13"/>
        <v>2.1228544463570025E-2</v>
      </c>
      <c r="AR35">
        <f t="shared" si="14"/>
        <v>1.8160254984804685E-3</v>
      </c>
      <c r="AS35" t="e">
        <f t="shared" si="15"/>
        <v>#VALUE!</v>
      </c>
      <c r="AT35">
        <f t="shared" si="16"/>
        <v>8.0090283592413273E-3</v>
      </c>
      <c r="AU35">
        <f t="shared" si="17"/>
        <v>1.9054607179632457E-5</v>
      </c>
      <c r="AW35">
        <f t="shared" si="18"/>
        <v>1.875</v>
      </c>
      <c r="AX35">
        <f t="shared" si="19"/>
        <v>0.32</v>
      </c>
      <c r="AY35">
        <f t="shared" si="20"/>
        <v>2.7078103404507371E-2</v>
      </c>
      <c r="AZ35">
        <f t="shared" si="21"/>
        <v>0</v>
      </c>
      <c r="BA35">
        <f t="shared" si="22"/>
        <v>0</v>
      </c>
      <c r="BB35">
        <f t="shared" si="23"/>
        <v>1.8953353690639149E-2</v>
      </c>
      <c r="BC35">
        <f t="shared" si="24"/>
        <v>5.2480746024977153E-4</v>
      </c>
      <c r="BE35">
        <f t="shared" si="25"/>
        <v>2.2456210389740008</v>
      </c>
      <c r="BF35">
        <f t="shared" si="26"/>
        <v>0.39498045669615306</v>
      </c>
      <c r="BG35">
        <f t="shared" si="27"/>
        <v>9.5695028643261973E-2</v>
      </c>
      <c r="BH35">
        <f t="shared" si="28"/>
        <v>2.1228544463570025E-2</v>
      </c>
      <c r="BI35">
        <f t="shared" si="29"/>
        <v>5.4480764954414054E-3</v>
      </c>
      <c r="BK35">
        <f t="shared" si="31"/>
        <v>1.6018056718482655E-2</v>
      </c>
      <c r="BL35">
        <f t="shared" si="32"/>
        <v>1.9054607179632457E-5</v>
      </c>
      <c r="BN35" s="1">
        <v>64.019704320000002</v>
      </c>
      <c r="BO35">
        <f>SUM(AW35:BC35)</f>
        <v>2.2415562645553964</v>
      </c>
      <c r="BP35">
        <f>SUM(BE35:BL35)</f>
        <v>2.7790102565980899</v>
      </c>
      <c r="BQ35">
        <f t="shared" si="35"/>
        <v>0.80660237191761397</v>
      </c>
    </row>
    <row r="36" spans="1:73" x14ac:dyDescent="0.25">
      <c r="A36" s="1" t="s">
        <v>554</v>
      </c>
      <c r="B36" s="1" t="s">
        <v>126</v>
      </c>
      <c r="C36" s="1" t="s">
        <v>10</v>
      </c>
      <c r="D36" s="1" t="s">
        <v>11</v>
      </c>
      <c r="E36" s="1" t="s">
        <v>124</v>
      </c>
      <c r="F36" s="1">
        <v>64.019704320000002</v>
      </c>
      <c r="G36" s="1" t="s">
        <v>21</v>
      </c>
      <c r="H36" s="1" t="s">
        <v>115</v>
      </c>
      <c r="I36" s="2">
        <v>42233.413194444445</v>
      </c>
      <c r="K36" s="1">
        <v>7.74</v>
      </c>
      <c r="O36" s="1">
        <v>96</v>
      </c>
      <c r="P36" s="1">
        <v>32</v>
      </c>
      <c r="Q36" s="1">
        <v>17</v>
      </c>
      <c r="T36" s="1">
        <v>0.36</v>
      </c>
      <c r="V36" s="1">
        <v>45000</v>
      </c>
      <c r="W36" s="1">
        <v>4800</v>
      </c>
      <c r="X36" s="1">
        <v>2200</v>
      </c>
      <c r="Y36" s="1">
        <v>830</v>
      </c>
      <c r="Z36" s="1">
        <v>45</v>
      </c>
      <c r="AA36" s="1" t="s">
        <v>93</v>
      </c>
      <c r="AB36" s="1">
        <v>460</v>
      </c>
      <c r="AD36" s="1">
        <v>150</v>
      </c>
      <c r="AF36">
        <f t="shared" si="3"/>
        <v>1</v>
      </c>
      <c r="AG36">
        <f t="shared" si="4"/>
        <v>0.32</v>
      </c>
      <c r="AH36">
        <f t="shared" si="5"/>
        <v>0.47950808112148474</v>
      </c>
      <c r="AI36">
        <f t="shared" si="6"/>
        <v>0</v>
      </c>
      <c r="AJ36">
        <f t="shared" si="7"/>
        <v>0</v>
      </c>
      <c r="AK36">
        <f t="shared" si="8"/>
        <v>1.8953353690639149E-2</v>
      </c>
      <c r="AL36">
        <f t="shared" si="9"/>
        <v>5.4954087385762412E-4</v>
      </c>
      <c r="AN36">
        <f t="shared" si="10"/>
        <v>1.1228105194870004</v>
      </c>
      <c r="AO36">
        <f t="shared" si="11"/>
        <v>0.19749022834807653</v>
      </c>
      <c r="AP36">
        <f t="shared" si="12"/>
        <v>9.5695028643261973E-2</v>
      </c>
      <c r="AQ36">
        <f t="shared" si="13"/>
        <v>2.1228544463570025E-2</v>
      </c>
      <c r="AR36">
        <f t="shared" si="14"/>
        <v>1.667778519012675E-3</v>
      </c>
      <c r="AS36" t="e">
        <f t="shared" si="15"/>
        <v>#VALUE!</v>
      </c>
      <c r="AT36">
        <f t="shared" si="16"/>
        <v>8.3730751028432051E-3</v>
      </c>
      <c r="AU36">
        <f t="shared" si="17"/>
        <v>1.8197008586099824E-5</v>
      </c>
      <c r="AW36">
        <f t="shared" si="18"/>
        <v>2</v>
      </c>
      <c r="AX36">
        <f t="shared" si="19"/>
        <v>0.32</v>
      </c>
      <c r="AY36">
        <f t="shared" si="20"/>
        <v>0.47950808112148474</v>
      </c>
      <c r="AZ36">
        <f t="shared" si="21"/>
        <v>0</v>
      </c>
      <c r="BA36">
        <f t="shared" si="22"/>
        <v>0</v>
      </c>
      <c r="BB36">
        <f t="shared" si="23"/>
        <v>1.8953353690639149E-2</v>
      </c>
      <c r="BC36">
        <f t="shared" si="24"/>
        <v>5.4954087385762412E-4</v>
      </c>
      <c r="BE36">
        <f t="shared" si="25"/>
        <v>2.2456210389740008</v>
      </c>
      <c r="BF36">
        <f t="shared" si="26"/>
        <v>0.39498045669615306</v>
      </c>
      <c r="BG36">
        <f t="shared" si="27"/>
        <v>9.5695028643261973E-2</v>
      </c>
      <c r="BH36">
        <f t="shared" si="28"/>
        <v>2.1228544463570025E-2</v>
      </c>
      <c r="BI36">
        <f t="shared" si="29"/>
        <v>5.0033355570380253E-3</v>
      </c>
      <c r="BK36">
        <f t="shared" si="31"/>
        <v>1.674615020568641E-2</v>
      </c>
      <c r="BL36">
        <f t="shared" si="32"/>
        <v>1.8197008586099824E-5</v>
      </c>
      <c r="BN36" s="1">
        <v>64.019704320000002</v>
      </c>
      <c r="BO36">
        <f>SUM(AW36:BC36)</f>
        <v>2.8190109756859814</v>
      </c>
      <c r="BP36">
        <f>SUM(BE36:BL36)</f>
        <v>2.7792927515482968</v>
      </c>
      <c r="BQ36">
        <f t="shared" si="35"/>
        <v>1.0142907666403829</v>
      </c>
    </row>
    <row r="37" spans="1:73" x14ac:dyDescent="0.25">
      <c r="A37" s="1" t="s">
        <v>555</v>
      </c>
      <c r="B37" s="1" t="s">
        <v>130</v>
      </c>
      <c r="C37" s="1" t="s">
        <v>7</v>
      </c>
      <c r="D37" s="1" t="s">
        <v>129</v>
      </c>
      <c r="E37" s="1">
        <v>9438</v>
      </c>
      <c r="F37" s="1">
        <v>65.194525440000007</v>
      </c>
      <c r="G37" s="1" t="s">
        <v>21</v>
      </c>
      <c r="H37" s="1" t="s">
        <v>115</v>
      </c>
      <c r="I37" s="2">
        <v>42228.499305555553</v>
      </c>
      <c r="J37" s="1">
        <v>14.82</v>
      </c>
      <c r="K37" s="1">
        <v>7.37</v>
      </c>
      <c r="L37" s="1">
        <v>267.7</v>
      </c>
      <c r="M37" s="1">
        <v>8.2899999999999991</v>
      </c>
      <c r="O37" s="1">
        <v>90</v>
      </c>
      <c r="S37" s="1">
        <v>2.4E-2</v>
      </c>
      <c r="Z37" s="1">
        <v>68</v>
      </c>
      <c r="AB37" s="1">
        <v>420</v>
      </c>
      <c r="AD37" s="1">
        <v>110</v>
      </c>
      <c r="AF37">
        <f t="shared" si="3"/>
        <v>0.9375</v>
      </c>
      <c r="AG37">
        <f t="shared" si="4"/>
        <v>0</v>
      </c>
      <c r="AH37">
        <f t="shared" si="5"/>
        <v>0</v>
      </c>
      <c r="AI37">
        <f t="shared" si="6"/>
        <v>0</v>
      </c>
      <c r="AJ37">
        <f t="shared" si="7"/>
        <v>2.5271138254185532E-4</v>
      </c>
      <c r="AK37">
        <f t="shared" si="8"/>
        <v>0</v>
      </c>
      <c r="AL37">
        <f t="shared" si="9"/>
        <v>2.3442288153199207E-4</v>
      </c>
      <c r="AN37">
        <f t="shared" si="10"/>
        <v>0</v>
      </c>
      <c r="AO37">
        <f t="shared" si="11"/>
        <v>0</v>
      </c>
      <c r="AP37">
        <f t="shared" si="12"/>
        <v>0</v>
      </c>
      <c r="AQ37">
        <f t="shared" si="13"/>
        <v>0</v>
      </c>
      <c r="AR37">
        <f t="shared" si="14"/>
        <v>2.5201986509524868E-3</v>
      </c>
      <c r="AS37">
        <f t="shared" si="15"/>
        <v>0</v>
      </c>
      <c r="AT37">
        <f t="shared" si="16"/>
        <v>7.6449816156394478E-3</v>
      </c>
      <c r="AU37">
        <f t="shared" si="17"/>
        <v>4.2657951880159237E-5</v>
      </c>
      <c r="AW37">
        <f t="shared" si="18"/>
        <v>1.875</v>
      </c>
      <c r="AX37">
        <f t="shared" si="19"/>
        <v>0</v>
      </c>
      <c r="AY37">
        <f t="shared" si="20"/>
        <v>0</v>
      </c>
      <c r="AZ37">
        <f t="shared" si="21"/>
        <v>0</v>
      </c>
      <c r="BA37">
        <f t="shared" si="22"/>
        <v>2.5271138254185532E-4</v>
      </c>
      <c r="BB37">
        <f t="shared" si="23"/>
        <v>0</v>
      </c>
      <c r="BC37">
        <f t="shared" si="24"/>
        <v>2.3442288153199207E-4</v>
      </c>
      <c r="BE37">
        <f t="shared" si="25"/>
        <v>0</v>
      </c>
      <c r="BF37">
        <f t="shared" si="26"/>
        <v>0</v>
      </c>
      <c r="BG37">
        <f t="shared" si="27"/>
        <v>0</v>
      </c>
      <c r="BH37">
        <f t="shared" si="28"/>
        <v>0</v>
      </c>
      <c r="BI37">
        <f t="shared" si="29"/>
        <v>7.5605959528574603E-3</v>
      </c>
      <c r="BJ37">
        <f t="shared" si="30"/>
        <v>0</v>
      </c>
      <c r="BK37">
        <f t="shared" si="31"/>
        <v>1.5289963231278896E-2</v>
      </c>
      <c r="BL37">
        <f t="shared" si="32"/>
        <v>4.2657951880159237E-5</v>
      </c>
      <c r="BN37" s="1">
        <v>65.194525440000007</v>
      </c>
    </row>
    <row r="38" spans="1:73" x14ac:dyDescent="0.25">
      <c r="A38" s="1" t="s">
        <v>558</v>
      </c>
      <c r="B38" s="1" t="s">
        <v>138</v>
      </c>
      <c r="C38" s="1" t="s">
        <v>7</v>
      </c>
      <c r="D38" s="1" t="s">
        <v>137</v>
      </c>
      <c r="E38" s="1" t="s">
        <v>139</v>
      </c>
      <c r="F38" s="1">
        <v>65.291086079999999</v>
      </c>
      <c r="G38" s="1" t="s">
        <v>127</v>
      </c>
      <c r="H38" s="1" t="s">
        <v>115</v>
      </c>
      <c r="I38" s="2">
        <v>42228.520138888889</v>
      </c>
      <c r="J38" s="1">
        <v>15.41</v>
      </c>
      <c r="K38" s="1">
        <v>7.66</v>
      </c>
      <c r="L38" s="1">
        <v>289.2</v>
      </c>
      <c r="M38" s="1">
        <v>8.4</v>
      </c>
      <c r="O38" s="1">
        <v>92</v>
      </c>
      <c r="S38" s="1">
        <v>3.5999999999999997E-2</v>
      </c>
      <c r="Z38" s="1">
        <v>26</v>
      </c>
      <c r="AB38" s="1">
        <v>430</v>
      </c>
      <c r="AD38" s="1">
        <v>36</v>
      </c>
      <c r="AF38">
        <f t="shared" si="3"/>
        <v>0.95833333333333337</v>
      </c>
      <c r="AG38">
        <f t="shared" si="4"/>
        <v>0</v>
      </c>
      <c r="AH38">
        <f t="shared" si="5"/>
        <v>0</v>
      </c>
      <c r="AI38">
        <f t="shared" si="6"/>
        <v>0</v>
      </c>
      <c r="AJ38">
        <f t="shared" si="7"/>
        <v>3.7906707381278295E-4</v>
      </c>
      <c r="AK38">
        <f t="shared" si="8"/>
        <v>0</v>
      </c>
      <c r="AL38">
        <f t="shared" si="9"/>
        <v>4.5708818961487428E-4</v>
      </c>
      <c r="AN38">
        <f t="shared" si="10"/>
        <v>0</v>
      </c>
      <c r="AO38">
        <f t="shared" si="11"/>
        <v>0</v>
      </c>
      <c r="AP38">
        <f t="shared" si="12"/>
        <v>0</v>
      </c>
      <c r="AQ38">
        <f t="shared" si="13"/>
        <v>0</v>
      </c>
      <c r="AR38">
        <f t="shared" si="14"/>
        <v>9.6360536654065674E-4</v>
      </c>
      <c r="AS38">
        <f t="shared" si="15"/>
        <v>0</v>
      </c>
      <c r="AT38">
        <f t="shared" si="16"/>
        <v>7.8270049874403867E-3</v>
      </c>
      <c r="AU38">
        <f t="shared" si="17"/>
        <v>2.1877616239495495E-5</v>
      </c>
      <c r="AW38">
        <f t="shared" si="18"/>
        <v>1.9166666666666667</v>
      </c>
      <c r="AX38">
        <f t="shared" si="19"/>
        <v>0</v>
      </c>
      <c r="AY38">
        <f t="shared" si="20"/>
        <v>0</v>
      </c>
      <c r="AZ38">
        <f t="shared" si="21"/>
        <v>0</v>
      </c>
      <c r="BA38">
        <f t="shared" si="22"/>
        <v>3.7906707381278295E-4</v>
      </c>
      <c r="BB38">
        <f t="shared" si="23"/>
        <v>0</v>
      </c>
      <c r="BC38">
        <f t="shared" si="24"/>
        <v>4.5708818961487428E-4</v>
      </c>
      <c r="BE38">
        <f t="shared" si="25"/>
        <v>0</v>
      </c>
      <c r="BF38">
        <f t="shared" si="26"/>
        <v>0</v>
      </c>
      <c r="BG38">
        <f t="shared" si="27"/>
        <v>0</v>
      </c>
      <c r="BH38">
        <f t="shared" si="28"/>
        <v>0</v>
      </c>
      <c r="BI38">
        <f t="shared" si="29"/>
        <v>2.8908160996219704E-3</v>
      </c>
      <c r="BJ38">
        <f t="shared" si="30"/>
        <v>0</v>
      </c>
      <c r="BK38">
        <f t="shared" si="31"/>
        <v>1.5654009974880773E-2</v>
      </c>
      <c r="BL38">
        <f t="shared" si="32"/>
        <v>2.1877616239495495E-5</v>
      </c>
      <c r="BN38" s="1">
        <v>65.291086079999999</v>
      </c>
      <c r="BT38">
        <v>0</v>
      </c>
      <c r="BU38">
        <v>0</v>
      </c>
    </row>
    <row r="39" spans="1:73" x14ac:dyDescent="0.25">
      <c r="A39" s="1" t="s">
        <v>556</v>
      </c>
      <c r="B39" s="1" t="s">
        <v>132</v>
      </c>
      <c r="C39" s="1" t="s">
        <v>7</v>
      </c>
      <c r="D39" s="1" t="s">
        <v>131</v>
      </c>
      <c r="E39" s="1" t="s">
        <v>133</v>
      </c>
      <c r="F39" s="1">
        <v>65.291086079999999</v>
      </c>
      <c r="G39" s="1" t="s">
        <v>127</v>
      </c>
      <c r="H39" s="1" t="s">
        <v>115</v>
      </c>
      <c r="I39" s="2">
        <v>42228.504166666666</v>
      </c>
      <c r="J39" s="1">
        <v>16.149999999999999</v>
      </c>
      <c r="K39" s="1">
        <v>7.42</v>
      </c>
      <c r="L39" s="1">
        <v>380.8</v>
      </c>
      <c r="M39" s="1">
        <v>8.5299999999999994</v>
      </c>
      <c r="O39" s="1">
        <v>98</v>
      </c>
      <c r="S39" s="1">
        <v>2.5999999999999999E-2</v>
      </c>
      <c r="Z39" s="1">
        <v>48</v>
      </c>
      <c r="AB39" s="1">
        <v>420</v>
      </c>
      <c r="AD39" s="1">
        <v>110</v>
      </c>
      <c r="AF39">
        <f t="shared" si="3"/>
        <v>1.0208333333333333</v>
      </c>
      <c r="AG39">
        <f t="shared" si="4"/>
        <v>0</v>
      </c>
      <c r="AH39">
        <f t="shared" si="5"/>
        <v>0</v>
      </c>
      <c r="AI39">
        <f t="shared" si="6"/>
        <v>0</v>
      </c>
      <c r="AJ39">
        <f t="shared" si="7"/>
        <v>2.7377066442034324E-4</v>
      </c>
      <c r="AK39">
        <f t="shared" si="8"/>
        <v>0</v>
      </c>
      <c r="AL39">
        <f t="shared" si="9"/>
        <v>2.6302679918953787E-4</v>
      </c>
      <c r="AN39">
        <f t="shared" si="10"/>
        <v>0</v>
      </c>
      <c r="AO39">
        <f t="shared" si="11"/>
        <v>0</v>
      </c>
      <c r="AP39">
        <f t="shared" si="12"/>
        <v>0</v>
      </c>
      <c r="AQ39">
        <f t="shared" si="13"/>
        <v>0</v>
      </c>
      <c r="AR39">
        <f t="shared" si="14"/>
        <v>1.7789637536135201E-3</v>
      </c>
      <c r="AS39">
        <f t="shared" si="15"/>
        <v>0</v>
      </c>
      <c r="AT39">
        <f t="shared" si="16"/>
        <v>7.6449816156394478E-3</v>
      </c>
      <c r="AU39">
        <f t="shared" si="17"/>
        <v>3.801893963205611E-5</v>
      </c>
      <c r="AW39">
        <f t="shared" si="18"/>
        <v>2.0416666666666665</v>
      </c>
      <c r="AX39">
        <f t="shared" si="19"/>
        <v>0</v>
      </c>
      <c r="AY39">
        <f t="shared" si="20"/>
        <v>0</v>
      </c>
      <c r="AZ39">
        <f t="shared" si="21"/>
        <v>0</v>
      </c>
      <c r="BA39">
        <f t="shared" si="22"/>
        <v>2.7377066442034324E-4</v>
      </c>
      <c r="BB39">
        <f t="shared" si="23"/>
        <v>0</v>
      </c>
      <c r="BC39">
        <f t="shared" si="24"/>
        <v>2.6302679918953787E-4</v>
      </c>
      <c r="BE39">
        <f t="shared" si="25"/>
        <v>0</v>
      </c>
      <c r="BF39">
        <f t="shared" si="26"/>
        <v>0</v>
      </c>
      <c r="BG39">
        <f t="shared" si="27"/>
        <v>0</v>
      </c>
      <c r="BH39">
        <f t="shared" si="28"/>
        <v>0</v>
      </c>
      <c r="BI39">
        <f t="shared" si="29"/>
        <v>5.3368912608405599E-3</v>
      </c>
      <c r="BJ39">
        <f t="shared" si="30"/>
        <v>0</v>
      </c>
      <c r="BK39">
        <f t="shared" si="31"/>
        <v>1.5289963231278896E-2</v>
      </c>
      <c r="BL39">
        <f t="shared" si="32"/>
        <v>3.801893963205611E-5</v>
      </c>
      <c r="BN39" s="1">
        <v>65.291086079999999</v>
      </c>
      <c r="BT39">
        <v>40</v>
      </c>
      <c r="BU39">
        <v>40</v>
      </c>
    </row>
    <row r="40" spans="1:73" x14ac:dyDescent="0.25">
      <c r="A40" s="1" t="s">
        <v>557</v>
      </c>
      <c r="B40" s="1" t="s">
        <v>135</v>
      </c>
      <c r="C40" s="1" t="s">
        <v>7</v>
      </c>
      <c r="D40" s="1" t="s">
        <v>134</v>
      </c>
      <c r="E40" s="1" t="s">
        <v>136</v>
      </c>
      <c r="F40" s="1">
        <v>65.291086079999999</v>
      </c>
      <c r="G40" s="1" t="s">
        <v>127</v>
      </c>
      <c r="H40" s="1" t="s">
        <v>115</v>
      </c>
      <c r="I40" s="2">
        <v>42228.509027777778</v>
      </c>
      <c r="J40" s="1">
        <v>16.489999999999998</v>
      </c>
      <c r="K40" s="1">
        <v>7.56</v>
      </c>
      <c r="L40" s="1">
        <v>383.1</v>
      </c>
      <c r="M40" s="1">
        <v>8.5</v>
      </c>
      <c r="O40" s="1">
        <v>98</v>
      </c>
      <c r="S40" s="1">
        <v>0.04</v>
      </c>
      <c r="Z40" s="1">
        <v>22</v>
      </c>
      <c r="AB40" s="1">
        <v>370</v>
      </c>
      <c r="AD40" s="1">
        <v>47</v>
      </c>
      <c r="AF40">
        <f t="shared" si="3"/>
        <v>1.0208333333333333</v>
      </c>
      <c r="AG40">
        <f t="shared" si="4"/>
        <v>0</v>
      </c>
      <c r="AH40">
        <f t="shared" si="5"/>
        <v>0</v>
      </c>
      <c r="AI40">
        <f t="shared" si="6"/>
        <v>0</v>
      </c>
      <c r="AJ40">
        <f t="shared" si="7"/>
        <v>4.211856375697589E-4</v>
      </c>
      <c r="AK40">
        <f t="shared" si="8"/>
        <v>0</v>
      </c>
      <c r="AL40">
        <f t="shared" si="9"/>
        <v>3.6307805477010048E-4</v>
      </c>
      <c r="AN40">
        <f t="shared" si="10"/>
        <v>0</v>
      </c>
      <c r="AO40">
        <f t="shared" si="11"/>
        <v>0</v>
      </c>
      <c r="AP40">
        <f t="shared" si="12"/>
        <v>0</v>
      </c>
      <c r="AQ40">
        <f t="shared" si="13"/>
        <v>0</v>
      </c>
      <c r="AR40">
        <f t="shared" si="14"/>
        <v>8.1535838707286342E-4</v>
      </c>
      <c r="AS40">
        <f t="shared" si="15"/>
        <v>0</v>
      </c>
      <c r="AT40">
        <f t="shared" si="16"/>
        <v>6.7348647566347515E-3</v>
      </c>
      <c r="AU40">
        <f t="shared" si="17"/>
        <v>2.7542287033381599E-5</v>
      </c>
      <c r="AW40">
        <f t="shared" si="18"/>
        <v>2.0416666666666665</v>
      </c>
      <c r="AX40">
        <f t="shared" si="19"/>
        <v>0</v>
      </c>
      <c r="AY40">
        <f t="shared" si="20"/>
        <v>0</v>
      </c>
      <c r="AZ40">
        <f t="shared" si="21"/>
        <v>0</v>
      </c>
      <c r="BA40">
        <f t="shared" si="22"/>
        <v>4.211856375697589E-4</v>
      </c>
      <c r="BB40">
        <f t="shared" si="23"/>
        <v>0</v>
      </c>
      <c r="BC40">
        <f t="shared" si="24"/>
        <v>3.6307805477010048E-4</v>
      </c>
      <c r="BE40">
        <f t="shared" si="25"/>
        <v>0</v>
      </c>
      <c r="BF40">
        <f t="shared" si="26"/>
        <v>0</v>
      </c>
      <c r="BG40">
        <f t="shared" si="27"/>
        <v>0</v>
      </c>
      <c r="BH40">
        <f t="shared" si="28"/>
        <v>0</v>
      </c>
      <c r="BI40">
        <f t="shared" si="29"/>
        <v>2.4460751612185904E-3</v>
      </c>
      <c r="BJ40">
        <f t="shared" si="30"/>
        <v>0</v>
      </c>
      <c r="BK40">
        <f t="shared" si="31"/>
        <v>1.3469729513269503E-2</v>
      </c>
      <c r="BL40">
        <f t="shared" si="32"/>
        <v>2.7542287033381599E-5</v>
      </c>
      <c r="BN40" s="1">
        <v>65.291086079999999</v>
      </c>
    </row>
    <row r="41" spans="1:73" x14ac:dyDescent="0.25">
      <c r="A41" s="1" t="s">
        <v>559</v>
      </c>
      <c r="B41" s="1" t="s">
        <v>141</v>
      </c>
      <c r="C41" s="1" t="s">
        <v>7</v>
      </c>
      <c r="D41" s="1" t="s">
        <v>140</v>
      </c>
      <c r="E41" s="1" t="s">
        <v>142</v>
      </c>
      <c r="F41" s="1">
        <v>65.307179520000005</v>
      </c>
      <c r="G41" s="1" t="s">
        <v>127</v>
      </c>
      <c r="H41" s="1" t="s">
        <v>115</v>
      </c>
      <c r="I41" s="2">
        <v>42228.638888888891</v>
      </c>
      <c r="J41" s="1">
        <v>17.29</v>
      </c>
      <c r="K41" s="1">
        <v>7.95</v>
      </c>
      <c r="L41" s="1">
        <v>349.8</v>
      </c>
      <c r="M41" s="1">
        <v>8.14</v>
      </c>
      <c r="O41" s="1">
        <v>100</v>
      </c>
      <c r="S41" s="1">
        <v>1.7999999999999999E-2</v>
      </c>
      <c r="Z41" s="1">
        <v>58</v>
      </c>
      <c r="AB41" s="1">
        <v>440</v>
      </c>
      <c r="AD41" s="1">
        <v>120</v>
      </c>
      <c r="AF41">
        <f t="shared" si="3"/>
        <v>1.0416666666666667</v>
      </c>
      <c r="AG41">
        <f t="shared" si="4"/>
        <v>0</v>
      </c>
      <c r="AH41">
        <f t="shared" si="5"/>
        <v>0</v>
      </c>
      <c r="AI41">
        <f t="shared" si="6"/>
        <v>0</v>
      </c>
      <c r="AJ41">
        <f t="shared" si="7"/>
        <v>1.8953353690639147E-4</v>
      </c>
      <c r="AK41">
        <f t="shared" si="8"/>
        <v>0</v>
      </c>
      <c r="AL41">
        <f t="shared" si="9"/>
        <v>8.9125093813374485E-4</v>
      </c>
      <c r="AN41">
        <f t="shared" si="10"/>
        <v>0</v>
      </c>
      <c r="AO41">
        <f t="shared" si="11"/>
        <v>0</v>
      </c>
      <c r="AP41">
        <f t="shared" si="12"/>
        <v>0</v>
      </c>
      <c r="AQ41">
        <f t="shared" si="13"/>
        <v>0</v>
      </c>
      <c r="AR41">
        <f t="shared" si="14"/>
        <v>2.1495812022830035E-3</v>
      </c>
      <c r="AS41">
        <f t="shared" si="15"/>
        <v>0</v>
      </c>
      <c r="AT41">
        <f t="shared" si="16"/>
        <v>8.0090283592413273E-3</v>
      </c>
      <c r="AU41">
        <f t="shared" si="17"/>
        <v>1.1220184543019608E-5</v>
      </c>
      <c r="AW41">
        <f t="shared" si="18"/>
        <v>2.0833333333333335</v>
      </c>
      <c r="AX41">
        <f t="shared" si="19"/>
        <v>0</v>
      </c>
      <c r="AY41">
        <f t="shared" si="20"/>
        <v>0</v>
      </c>
      <c r="AZ41">
        <f t="shared" si="21"/>
        <v>0</v>
      </c>
      <c r="BA41">
        <f t="shared" si="22"/>
        <v>1.8953353690639147E-4</v>
      </c>
      <c r="BB41">
        <f t="shared" si="23"/>
        <v>0</v>
      </c>
      <c r="BC41">
        <f t="shared" si="24"/>
        <v>8.9125093813374485E-4</v>
      </c>
      <c r="BE41">
        <f t="shared" si="25"/>
        <v>0</v>
      </c>
      <c r="BF41">
        <f t="shared" si="26"/>
        <v>0</v>
      </c>
      <c r="BG41">
        <f t="shared" si="27"/>
        <v>0</v>
      </c>
      <c r="BH41">
        <f t="shared" si="28"/>
        <v>0</v>
      </c>
      <c r="BI41">
        <f t="shared" si="29"/>
        <v>6.4487436068490101E-3</v>
      </c>
      <c r="BJ41">
        <f t="shared" si="30"/>
        <v>0</v>
      </c>
      <c r="BK41">
        <f t="shared" si="31"/>
        <v>1.6018056718482655E-2</v>
      </c>
      <c r="BL41">
        <f t="shared" si="32"/>
        <v>1.1220184543019608E-5</v>
      </c>
      <c r="BN41" s="1">
        <v>65.307179520000005</v>
      </c>
    </row>
    <row r="42" spans="1:73" x14ac:dyDescent="0.25">
      <c r="A42" s="1" t="s">
        <v>560</v>
      </c>
      <c r="B42" s="1" t="s">
        <v>143</v>
      </c>
      <c r="C42" s="1" t="s">
        <v>10</v>
      </c>
      <c r="D42" s="1" t="s">
        <v>11</v>
      </c>
      <c r="E42" s="1" t="s">
        <v>144</v>
      </c>
      <c r="F42" s="1">
        <v>65.548581119999994</v>
      </c>
      <c r="G42" s="1" t="s">
        <v>145</v>
      </c>
      <c r="H42" s="1" t="s">
        <v>115</v>
      </c>
      <c r="I42" s="2">
        <v>42232.672222222223</v>
      </c>
      <c r="K42" s="1">
        <v>7.71</v>
      </c>
      <c r="O42" s="1">
        <v>87</v>
      </c>
      <c r="P42" s="1">
        <v>30</v>
      </c>
      <c r="Q42" s="1">
        <v>1.8</v>
      </c>
      <c r="T42" s="1">
        <v>0.38</v>
      </c>
      <c r="V42" s="1">
        <v>43000</v>
      </c>
      <c r="W42" s="1">
        <v>4500</v>
      </c>
      <c r="X42" s="1">
        <v>2700</v>
      </c>
      <c r="Y42" s="1">
        <v>840</v>
      </c>
      <c r="Z42" s="1">
        <v>110</v>
      </c>
      <c r="AA42" s="1" t="s">
        <v>93</v>
      </c>
      <c r="AB42" s="1">
        <v>130</v>
      </c>
      <c r="AD42" s="1">
        <v>11</v>
      </c>
      <c r="AF42">
        <f t="shared" si="3"/>
        <v>0.90625</v>
      </c>
      <c r="AG42">
        <f t="shared" si="4"/>
        <v>0.3</v>
      </c>
      <c r="AH42">
        <f t="shared" si="5"/>
        <v>5.0771443883451325E-2</v>
      </c>
      <c r="AI42">
        <f t="shared" si="6"/>
        <v>0</v>
      </c>
      <c r="AJ42">
        <f t="shared" si="7"/>
        <v>0</v>
      </c>
      <c r="AK42">
        <f t="shared" si="8"/>
        <v>2.0006317784563545E-2</v>
      </c>
      <c r="AL42">
        <f t="shared" si="9"/>
        <v>5.1286138399136375E-4</v>
      </c>
      <c r="AN42">
        <f t="shared" si="10"/>
        <v>1.0729078297320225</v>
      </c>
      <c r="AO42">
        <f t="shared" si="11"/>
        <v>0.18514708907632174</v>
      </c>
      <c r="AP42">
        <f t="shared" si="12"/>
        <v>0.11744389878945788</v>
      </c>
      <c r="AQ42">
        <f t="shared" si="13"/>
        <v>2.1484310059516652E-2</v>
      </c>
      <c r="AR42">
        <f t="shared" si="14"/>
        <v>4.076791935364317E-3</v>
      </c>
      <c r="AS42" t="e">
        <f t="shared" si="15"/>
        <v>#VALUE!</v>
      </c>
      <c r="AT42">
        <f t="shared" si="16"/>
        <v>2.3663038334122101E-3</v>
      </c>
      <c r="AU42">
        <f t="shared" si="17"/>
        <v>1.9498445997580436E-5</v>
      </c>
      <c r="AW42">
        <f t="shared" si="18"/>
        <v>1.8125</v>
      </c>
      <c r="AX42">
        <f t="shared" si="19"/>
        <v>0.3</v>
      </c>
      <c r="AY42">
        <f t="shared" si="20"/>
        <v>5.0771443883451325E-2</v>
      </c>
      <c r="AZ42">
        <f t="shared" si="21"/>
        <v>0</v>
      </c>
      <c r="BA42">
        <f t="shared" si="22"/>
        <v>0</v>
      </c>
      <c r="BB42">
        <f t="shared" si="23"/>
        <v>2.0006317784563545E-2</v>
      </c>
      <c r="BC42">
        <f t="shared" si="24"/>
        <v>5.1286138399136375E-4</v>
      </c>
      <c r="BE42">
        <f t="shared" si="25"/>
        <v>2.145815659464045</v>
      </c>
      <c r="BF42">
        <f t="shared" si="26"/>
        <v>0.37029417815264348</v>
      </c>
      <c r="BG42">
        <f t="shared" si="27"/>
        <v>0.11744389878945788</v>
      </c>
      <c r="BH42">
        <f t="shared" si="28"/>
        <v>2.1484310059516652E-2</v>
      </c>
      <c r="BI42">
        <f t="shared" si="29"/>
        <v>1.2230375806092951E-2</v>
      </c>
      <c r="BK42">
        <f t="shared" si="31"/>
        <v>4.7326076668244201E-3</v>
      </c>
      <c r="BL42">
        <f t="shared" si="32"/>
        <v>1.9498445997580436E-5</v>
      </c>
      <c r="BN42" s="1">
        <v>65.548581119999994</v>
      </c>
      <c r="BO42">
        <f>SUM(AW42:BC42)</f>
        <v>2.1837906230520061</v>
      </c>
      <c r="BP42">
        <f>SUM(BE42:BL42)</f>
        <v>2.6720205283845786</v>
      </c>
      <c r="BQ42">
        <f t="shared" si="35"/>
        <v>0.81728063083866298</v>
      </c>
    </row>
    <row r="43" spans="1:73" x14ac:dyDescent="0.25">
      <c r="A43" s="1" t="s">
        <v>561</v>
      </c>
      <c r="B43" s="1" t="s">
        <v>146</v>
      </c>
      <c r="C43" s="1" t="s">
        <v>10</v>
      </c>
      <c r="D43" s="1" t="s">
        <v>11</v>
      </c>
      <c r="E43" s="1" t="s">
        <v>147</v>
      </c>
      <c r="F43" s="1">
        <v>65.725608960000017</v>
      </c>
      <c r="G43" s="1" t="s">
        <v>145</v>
      </c>
      <c r="H43" s="1" t="s">
        <v>115</v>
      </c>
      <c r="I43" s="2">
        <v>42232.665972222225</v>
      </c>
      <c r="K43" s="1">
        <v>7.63</v>
      </c>
      <c r="O43" s="1">
        <v>85</v>
      </c>
      <c r="P43" s="1">
        <v>28</v>
      </c>
      <c r="Q43" s="1">
        <v>1.7</v>
      </c>
      <c r="T43" s="1">
        <v>0.63</v>
      </c>
      <c r="V43" s="1">
        <v>42000</v>
      </c>
      <c r="W43" s="1">
        <v>4300</v>
      </c>
      <c r="X43" s="1">
        <v>2700</v>
      </c>
      <c r="Y43" s="1">
        <v>820</v>
      </c>
      <c r="Z43" s="1">
        <v>130</v>
      </c>
      <c r="AA43" s="1" t="s">
        <v>93</v>
      </c>
      <c r="AB43" s="1">
        <v>50</v>
      </c>
      <c r="AD43" s="1">
        <v>13</v>
      </c>
      <c r="AF43">
        <f t="shared" si="3"/>
        <v>0.88541666666666663</v>
      </c>
      <c r="AG43">
        <f t="shared" si="4"/>
        <v>0.28000000000000003</v>
      </c>
      <c r="AH43">
        <f t="shared" si="5"/>
        <v>4.7950808112148476E-2</v>
      </c>
      <c r="AI43">
        <f t="shared" si="6"/>
        <v>0</v>
      </c>
      <c r="AJ43">
        <f t="shared" si="7"/>
        <v>0</v>
      </c>
      <c r="AK43">
        <f t="shared" si="8"/>
        <v>3.3168368958618515E-2</v>
      </c>
      <c r="AL43">
        <f t="shared" si="9"/>
        <v>4.2657951880159214E-4</v>
      </c>
      <c r="AN43">
        <f t="shared" si="10"/>
        <v>1.0479564848545337</v>
      </c>
      <c r="AO43">
        <f t="shared" si="11"/>
        <v>0.17691832956181855</v>
      </c>
      <c r="AP43">
        <f t="shared" si="12"/>
        <v>0.11744389878945788</v>
      </c>
      <c r="AQ43">
        <f t="shared" si="13"/>
        <v>2.0972778867623398E-2</v>
      </c>
      <c r="AR43">
        <f t="shared" si="14"/>
        <v>4.8180268327032835E-3</v>
      </c>
      <c r="AS43" t="e">
        <f t="shared" si="15"/>
        <v>#VALUE!</v>
      </c>
      <c r="AT43">
        <f t="shared" si="16"/>
        <v>9.1011685900469624E-4</v>
      </c>
      <c r="AU43">
        <f t="shared" si="17"/>
        <v>2.3442288153199181E-5</v>
      </c>
      <c r="AW43">
        <f t="shared" si="18"/>
        <v>1.7708333333333333</v>
      </c>
      <c r="AX43">
        <f t="shared" si="19"/>
        <v>0.28000000000000003</v>
      </c>
      <c r="AY43">
        <f t="shared" si="20"/>
        <v>4.7950808112148476E-2</v>
      </c>
      <c r="AZ43">
        <f t="shared" si="21"/>
        <v>0</v>
      </c>
      <c r="BA43">
        <f t="shared" si="22"/>
        <v>0</v>
      </c>
      <c r="BB43">
        <f t="shared" si="23"/>
        <v>3.3168368958618515E-2</v>
      </c>
      <c r="BC43">
        <f t="shared" si="24"/>
        <v>4.2657951880159214E-4</v>
      </c>
      <c r="BE43">
        <f t="shared" si="25"/>
        <v>2.0959129697090675</v>
      </c>
      <c r="BF43">
        <f t="shared" si="26"/>
        <v>0.3538366591236371</v>
      </c>
      <c r="BG43">
        <f t="shared" si="27"/>
        <v>0.11744389878945788</v>
      </c>
      <c r="BH43">
        <f t="shared" si="28"/>
        <v>2.0972778867623398E-2</v>
      </c>
      <c r="BI43">
        <f t="shared" si="29"/>
        <v>1.445408049810985E-2</v>
      </c>
      <c r="BK43">
        <f t="shared" si="31"/>
        <v>1.8202337180093925E-3</v>
      </c>
      <c r="BL43">
        <f t="shared" si="32"/>
        <v>2.3442288153199181E-5</v>
      </c>
      <c r="BN43" s="1">
        <v>65.725608960000017</v>
      </c>
      <c r="BO43">
        <f>SUM(AW43:BC43)</f>
        <v>2.1323790899229018</v>
      </c>
      <c r="BP43">
        <f>SUM(BE43:BL43)</f>
        <v>2.6044640629940581</v>
      </c>
      <c r="BQ43">
        <f t="shared" si="35"/>
        <v>0.81874007025904072</v>
      </c>
    </row>
    <row r="44" spans="1:73" x14ac:dyDescent="0.25">
      <c r="A44" s="1" t="s">
        <v>562</v>
      </c>
      <c r="B44" s="1" t="s">
        <v>148</v>
      </c>
      <c r="C44" s="1" t="s">
        <v>10</v>
      </c>
      <c r="D44" s="1" t="s">
        <v>11</v>
      </c>
      <c r="E44" s="1" t="s">
        <v>149</v>
      </c>
      <c r="F44" s="1">
        <v>65.854356480000007</v>
      </c>
      <c r="G44" s="1" t="s">
        <v>145</v>
      </c>
      <c r="H44" s="1" t="s">
        <v>115</v>
      </c>
      <c r="I44" s="2">
        <v>42232.681944444441</v>
      </c>
      <c r="K44" s="1">
        <v>7.67</v>
      </c>
      <c r="O44" s="1">
        <v>76</v>
      </c>
      <c r="P44" s="1">
        <v>28</v>
      </c>
      <c r="Q44" s="1">
        <v>1.6</v>
      </c>
      <c r="T44" s="1">
        <v>0.34</v>
      </c>
      <c r="V44" s="1">
        <v>40000</v>
      </c>
      <c r="W44" s="1">
        <v>4200</v>
      </c>
      <c r="X44" s="1">
        <v>2500</v>
      </c>
      <c r="Y44" s="1">
        <v>840</v>
      </c>
      <c r="Z44" s="1">
        <v>110</v>
      </c>
      <c r="AA44" s="1" t="s">
        <v>93</v>
      </c>
      <c r="AB44" s="1">
        <v>16</v>
      </c>
      <c r="AD44" s="1">
        <v>6.3</v>
      </c>
      <c r="AF44">
        <f t="shared" si="3"/>
        <v>0.79166666666666663</v>
      </c>
      <c r="AG44">
        <f t="shared" si="4"/>
        <v>0.28000000000000003</v>
      </c>
      <c r="AH44">
        <f t="shared" si="5"/>
        <v>4.5130172340845626E-2</v>
      </c>
      <c r="AI44">
        <f t="shared" si="6"/>
        <v>0</v>
      </c>
      <c r="AJ44">
        <f t="shared" si="7"/>
        <v>0</v>
      </c>
      <c r="AK44">
        <f t="shared" si="8"/>
        <v>1.7900389596714753E-2</v>
      </c>
      <c r="AL44">
        <f t="shared" si="9"/>
        <v>4.6773514128719738E-4</v>
      </c>
      <c r="AN44">
        <f t="shared" si="10"/>
        <v>0.99805379509955583</v>
      </c>
      <c r="AO44">
        <f t="shared" si="11"/>
        <v>0.17280394980456695</v>
      </c>
      <c r="AP44">
        <f t="shared" si="12"/>
        <v>0.10874435073097952</v>
      </c>
      <c r="AQ44">
        <f t="shared" si="13"/>
        <v>2.1484310059516652E-2</v>
      </c>
      <c r="AR44">
        <f t="shared" si="14"/>
        <v>4.076791935364317E-3</v>
      </c>
      <c r="AS44" t="e">
        <f t="shared" si="15"/>
        <v>#VALUE!</v>
      </c>
      <c r="AT44">
        <f t="shared" si="16"/>
        <v>2.9123739488150278E-4</v>
      </c>
      <c r="AU44">
        <f t="shared" si="17"/>
        <v>2.1379620895022293E-5</v>
      </c>
      <c r="AW44">
        <f t="shared" si="18"/>
        <v>1.5833333333333333</v>
      </c>
      <c r="AX44">
        <f t="shared" si="19"/>
        <v>0.28000000000000003</v>
      </c>
      <c r="AY44">
        <f t="shared" si="20"/>
        <v>4.5130172340845626E-2</v>
      </c>
      <c r="AZ44">
        <f t="shared" si="21"/>
        <v>0</v>
      </c>
      <c r="BA44">
        <f t="shared" si="22"/>
        <v>0</v>
      </c>
      <c r="BB44">
        <f t="shared" si="23"/>
        <v>1.7900389596714753E-2</v>
      </c>
      <c r="BC44">
        <f t="shared" si="24"/>
        <v>4.6773514128719738E-4</v>
      </c>
      <c r="BE44">
        <f t="shared" si="25"/>
        <v>1.9961075901991117</v>
      </c>
      <c r="BF44">
        <f t="shared" si="26"/>
        <v>0.34560789960913391</v>
      </c>
      <c r="BG44">
        <f t="shared" si="27"/>
        <v>0.10874435073097952</v>
      </c>
      <c r="BH44">
        <f t="shared" si="28"/>
        <v>2.1484310059516652E-2</v>
      </c>
      <c r="BI44">
        <f t="shared" si="29"/>
        <v>1.2230375806092951E-2</v>
      </c>
      <c r="BK44">
        <f t="shared" si="31"/>
        <v>5.8247478976300557E-4</v>
      </c>
      <c r="BL44">
        <f t="shared" si="32"/>
        <v>2.1379620895022293E-5</v>
      </c>
      <c r="BN44" s="1">
        <v>65.854356480000007</v>
      </c>
      <c r="BO44">
        <f>SUM(AW44:BC44)</f>
        <v>1.9268316304121809</v>
      </c>
      <c r="BP44">
        <f>SUM(BE44:BL44)</f>
        <v>2.4847783808154933</v>
      </c>
      <c r="BQ44">
        <f t="shared" si="35"/>
        <v>0.77545411908316875</v>
      </c>
    </row>
    <row r="45" spans="1:73" x14ac:dyDescent="0.25">
      <c r="A45" s="1" t="s">
        <v>563</v>
      </c>
      <c r="B45" s="1" t="s">
        <v>151</v>
      </c>
      <c r="C45" s="1" t="s">
        <v>7</v>
      </c>
      <c r="D45" s="1" t="s">
        <v>150</v>
      </c>
      <c r="E45" s="1" t="s">
        <v>152</v>
      </c>
      <c r="F45" s="1">
        <v>67.125738240000004</v>
      </c>
      <c r="G45" s="1" t="s">
        <v>127</v>
      </c>
      <c r="H45" s="1" t="s">
        <v>115</v>
      </c>
      <c r="I45" s="2">
        <v>42228.570833333331</v>
      </c>
      <c r="J45" s="1">
        <v>25.78</v>
      </c>
      <c r="K45" s="1">
        <v>8.2799999999999994</v>
      </c>
      <c r="L45" s="1">
        <v>386.6</v>
      </c>
      <c r="M45" s="1">
        <v>7.82</v>
      </c>
      <c r="O45" s="1">
        <v>100</v>
      </c>
      <c r="S45" s="1">
        <v>3.2000000000000001E-2</v>
      </c>
      <c r="Z45" s="1">
        <v>77</v>
      </c>
      <c r="AB45" s="1">
        <v>140</v>
      </c>
      <c r="AD45" s="1">
        <v>5.3</v>
      </c>
      <c r="AF45">
        <f t="shared" si="3"/>
        <v>1.0416666666666667</v>
      </c>
      <c r="AG45">
        <f t="shared" si="4"/>
        <v>0</v>
      </c>
      <c r="AH45">
        <f t="shared" si="5"/>
        <v>0</v>
      </c>
      <c r="AI45">
        <f t="shared" si="6"/>
        <v>0</v>
      </c>
      <c r="AJ45">
        <f t="shared" si="7"/>
        <v>3.3694851005580711E-4</v>
      </c>
      <c r="AK45">
        <f t="shared" si="8"/>
        <v>0</v>
      </c>
      <c r="AL45">
        <f t="shared" si="9"/>
        <v>1.9054607179632428E-3</v>
      </c>
      <c r="AN45">
        <f t="shared" si="10"/>
        <v>0</v>
      </c>
      <c r="AO45">
        <f t="shared" si="11"/>
        <v>0</v>
      </c>
      <c r="AP45">
        <f t="shared" si="12"/>
        <v>0</v>
      </c>
      <c r="AQ45">
        <f t="shared" si="13"/>
        <v>0</v>
      </c>
      <c r="AR45">
        <f t="shared" si="14"/>
        <v>2.8537543547550218E-3</v>
      </c>
      <c r="AS45">
        <f t="shared" si="15"/>
        <v>0</v>
      </c>
      <c r="AT45">
        <f t="shared" si="16"/>
        <v>2.5483272052131494E-3</v>
      </c>
      <c r="AU45">
        <f t="shared" si="17"/>
        <v>5.2480746024977307E-6</v>
      </c>
      <c r="AW45">
        <f t="shared" si="18"/>
        <v>2.0833333333333335</v>
      </c>
      <c r="AX45">
        <f t="shared" si="19"/>
        <v>0</v>
      </c>
      <c r="AY45">
        <f t="shared" si="20"/>
        <v>0</v>
      </c>
      <c r="AZ45">
        <f t="shared" si="21"/>
        <v>0</v>
      </c>
      <c r="BA45">
        <f t="shared" si="22"/>
        <v>3.3694851005580711E-4</v>
      </c>
      <c r="BB45">
        <f t="shared" si="23"/>
        <v>0</v>
      </c>
      <c r="BC45">
        <f t="shared" si="24"/>
        <v>1.9054607179632428E-3</v>
      </c>
      <c r="BE45">
        <f t="shared" si="25"/>
        <v>0</v>
      </c>
      <c r="BF45">
        <f t="shared" si="26"/>
        <v>0</v>
      </c>
      <c r="BG45">
        <f t="shared" si="27"/>
        <v>0</v>
      </c>
      <c r="BH45">
        <f t="shared" si="28"/>
        <v>0</v>
      </c>
      <c r="BI45">
        <f t="shared" si="29"/>
        <v>8.561263064265065E-3</v>
      </c>
      <c r="BJ45">
        <f t="shared" si="30"/>
        <v>0</v>
      </c>
      <c r="BK45">
        <f t="shared" si="31"/>
        <v>5.0966544104262988E-3</v>
      </c>
      <c r="BL45">
        <f t="shared" si="32"/>
        <v>5.2480746024977307E-6</v>
      </c>
      <c r="BN45" s="1">
        <v>67.125738240000004</v>
      </c>
    </row>
    <row r="46" spans="1:73" x14ac:dyDescent="0.25">
      <c r="A46" s="1" t="s">
        <v>564</v>
      </c>
      <c r="B46" s="1" t="s">
        <v>155</v>
      </c>
      <c r="C46" s="1" t="s">
        <v>7</v>
      </c>
      <c r="D46" s="1" t="s">
        <v>154</v>
      </c>
      <c r="E46" s="1" t="s">
        <v>156</v>
      </c>
      <c r="F46" s="1">
        <v>91.764794880000011</v>
      </c>
      <c r="G46" s="1" t="s">
        <v>21</v>
      </c>
      <c r="H46" s="1" t="s">
        <v>115</v>
      </c>
      <c r="I46" s="2">
        <v>42229.489583333336</v>
      </c>
      <c r="O46" s="1">
        <v>100</v>
      </c>
      <c r="S46" s="1">
        <v>2.1000000000000001E-2</v>
      </c>
      <c r="Z46" s="1">
        <v>40</v>
      </c>
      <c r="AB46" s="1">
        <v>140</v>
      </c>
      <c r="AD46" s="1">
        <v>32</v>
      </c>
      <c r="AF46">
        <f t="shared" si="3"/>
        <v>1.0416666666666667</v>
      </c>
      <c r="AG46">
        <f t="shared" si="4"/>
        <v>0</v>
      </c>
      <c r="AH46">
        <f t="shared" si="5"/>
        <v>0</v>
      </c>
      <c r="AI46">
        <f t="shared" si="6"/>
        <v>0</v>
      </c>
      <c r="AJ46">
        <f t="shared" si="7"/>
        <v>2.2112245972412344E-4</v>
      </c>
      <c r="AK46">
        <f t="shared" si="8"/>
        <v>0</v>
      </c>
      <c r="AL46">
        <f t="shared" si="9"/>
        <v>9.9999999999999994E-12</v>
      </c>
      <c r="AN46">
        <f t="shared" si="10"/>
        <v>0</v>
      </c>
      <c r="AO46">
        <f t="shared" si="11"/>
        <v>0</v>
      </c>
      <c r="AP46">
        <f t="shared" si="12"/>
        <v>0</v>
      </c>
      <c r="AQ46">
        <f t="shared" si="13"/>
        <v>0</v>
      </c>
      <c r="AR46">
        <f t="shared" si="14"/>
        <v>1.4824697946779334E-3</v>
      </c>
      <c r="AS46">
        <f t="shared" si="15"/>
        <v>0</v>
      </c>
      <c r="AT46">
        <f t="shared" si="16"/>
        <v>2.5483272052131494E-3</v>
      </c>
      <c r="AU46">
        <f t="shared" si="17"/>
        <v>1000</v>
      </c>
      <c r="AW46">
        <f t="shared" si="18"/>
        <v>2.0833333333333335</v>
      </c>
      <c r="AX46">
        <f t="shared" si="19"/>
        <v>0</v>
      </c>
      <c r="AY46">
        <f t="shared" si="20"/>
        <v>0</v>
      </c>
      <c r="AZ46">
        <f t="shared" si="21"/>
        <v>0</v>
      </c>
      <c r="BA46">
        <f t="shared" si="22"/>
        <v>2.2112245972412344E-4</v>
      </c>
      <c r="BB46">
        <f t="shared" si="23"/>
        <v>0</v>
      </c>
      <c r="BC46">
        <f t="shared" si="24"/>
        <v>9.9999999999999994E-12</v>
      </c>
      <c r="BE46">
        <f t="shared" si="25"/>
        <v>0</v>
      </c>
      <c r="BF46">
        <f t="shared" si="26"/>
        <v>0</v>
      </c>
      <c r="BG46">
        <f t="shared" si="27"/>
        <v>0</v>
      </c>
      <c r="BH46">
        <f t="shared" si="28"/>
        <v>0</v>
      </c>
      <c r="BI46">
        <f t="shared" si="29"/>
        <v>4.4474093840338007E-3</v>
      </c>
      <c r="BJ46">
        <f t="shared" si="30"/>
        <v>0</v>
      </c>
      <c r="BK46">
        <f t="shared" si="31"/>
        <v>5.0966544104262988E-3</v>
      </c>
      <c r="BL46">
        <f t="shared" si="32"/>
        <v>1000</v>
      </c>
      <c r="BN46" s="1">
        <v>91.764794880000011</v>
      </c>
    </row>
    <row r="47" spans="1:73" x14ac:dyDescent="0.25">
      <c r="A47" s="1" t="s">
        <v>565</v>
      </c>
      <c r="B47" s="1" t="s">
        <v>157</v>
      </c>
      <c r="C47" s="1" t="s">
        <v>7</v>
      </c>
      <c r="D47" s="1">
        <v>0</v>
      </c>
      <c r="E47" s="1" t="s">
        <v>158</v>
      </c>
      <c r="F47" s="1">
        <v>92.231504640000011</v>
      </c>
      <c r="G47" s="1" t="s">
        <v>21</v>
      </c>
      <c r="H47" s="1" t="s">
        <v>115</v>
      </c>
      <c r="I47" s="2">
        <v>42229.493055555555</v>
      </c>
      <c r="O47" s="1">
        <v>100</v>
      </c>
      <c r="S47" s="1">
        <v>1.4E-2</v>
      </c>
      <c r="Z47" s="1">
        <v>49</v>
      </c>
      <c r="AB47" s="1">
        <v>13</v>
      </c>
      <c r="AD47" s="1">
        <v>30</v>
      </c>
      <c r="AF47">
        <f t="shared" si="3"/>
        <v>1.0416666666666667</v>
      </c>
      <c r="AG47">
        <f t="shared" si="4"/>
        <v>0</v>
      </c>
      <c r="AH47">
        <f t="shared" si="5"/>
        <v>0</v>
      </c>
      <c r="AI47">
        <f t="shared" si="6"/>
        <v>0</v>
      </c>
      <c r="AJ47">
        <f t="shared" si="7"/>
        <v>1.4741497314941561E-4</v>
      </c>
      <c r="AK47">
        <f t="shared" si="8"/>
        <v>0</v>
      </c>
      <c r="AL47">
        <f t="shared" si="9"/>
        <v>9.9999999999999994E-12</v>
      </c>
      <c r="AN47">
        <f t="shared" si="10"/>
        <v>0</v>
      </c>
      <c r="AO47">
        <f t="shared" si="11"/>
        <v>0</v>
      </c>
      <c r="AP47">
        <f t="shared" si="12"/>
        <v>0</v>
      </c>
      <c r="AQ47">
        <f t="shared" si="13"/>
        <v>0</v>
      </c>
      <c r="AR47">
        <f t="shared" si="14"/>
        <v>1.8160254984804685E-3</v>
      </c>
      <c r="AS47">
        <f t="shared" si="15"/>
        <v>0</v>
      </c>
      <c r="AT47">
        <f t="shared" si="16"/>
        <v>2.3663038334122101E-4</v>
      </c>
      <c r="AU47">
        <f t="shared" si="17"/>
        <v>1000</v>
      </c>
      <c r="AW47">
        <f t="shared" si="18"/>
        <v>2.0833333333333335</v>
      </c>
      <c r="AX47">
        <f t="shared" si="19"/>
        <v>0</v>
      </c>
      <c r="AY47">
        <f t="shared" si="20"/>
        <v>0</v>
      </c>
      <c r="AZ47">
        <f t="shared" si="21"/>
        <v>0</v>
      </c>
      <c r="BA47">
        <f t="shared" si="22"/>
        <v>1.4741497314941561E-4</v>
      </c>
      <c r="BB47">
        <f t="shared" si="23"/>
        <v>0</v>
      </c>
      <c r="BC47">
        <f t="shared" si="24"/>
        <v>9.9999999999999994E-12</v>
      </c>
      <c r="BE47">
        <f t="shared" si="25"/>
        <v>0</v>
      </c>
      <c r="BF47">
        <f t="shared" si="26"/>
        <v>0</v>
      </c>
      <c r="BG47">
        <f t="shared" si="27"/>
        <v>0</v>
      </c>
      <c r="BH47">
        <f t="shared" si="28"/>
        <v>0</v>
      </c>
      <c r="BI47">
        <f t="shared" si="29"/>
        <v>5.4480764954414054E-3</v>
      </c>
      <c r="BJ47">
        <f t="shared" si="30"/>
        <v>0</v>
      </c>
      <c r="BK47">
        <f t="shared" si="31"/>
        <v>4.7326076668244201E-4</v>
      </c>
      <c r="BL47">
        <f t="shared" si="32"/>
        <v>1000</v>
      </c>
      <c r="BN47" s="1">
        <v>92.231504640000011</v>
      </c>
    </row>
    <row r="48" spans="1:73" x14ac:dyDescent="0.25">
      <c r="A48" s="1" t="s">
        <v>566</v>
      </c>
      <c r="B48" s="1" t="s">
        <v>160</v>
      </c>
      <c r="C48" s="1" t="s">
        <v>10</v>
      </c>
      <c r="D48" s="1" t="s">
        <v>11</v>
      </c>
      <c r="E48" s="1" t="s">
        <v>159</v>
      </c>
      <c r="F48" s="1">
        <v>92.376345600000008</v>
      </c>
      <c r="G48" s="1" t="s">
        <v>21</v>
      </c>
      <c r="H48" s="1" t="s">
        <v>115</v>
      </c>
      <c r="I48" s="2">
        <v>42232.434027777781</v>
      </c>
      <c r="K48" s="1">
        <v>7.93</v>
      </c>
      <c r="O48" s="1">
        <v>110</v>
      </c>
      <c r="P48" s="1">
        <v>99</v>
      </c>
      <c r="Q48" s="1">
        <v>16</v>
      </c>
      <c r="T48" s="1">
        <v>0.37</v>
      </c>
      <c r="V48" s="1">
        <v>70000</v>
      </c>
      <c r="W48" s="1">
        <v>9100</v>
      </c>
      <c r="X48" s="1">
        <v>16000</v>
      </c>
      <c r="Y48" s="1">
        <v>2900</v>
      </c>
      <c r="Z48" s="1" t="s">
        <v>98</v>
      </c>
      <c r="AA48" s="1" t="s">
        <v>93</v>
      </c>
      <c r="AB48" s="1">
        <v>120</v>
      </c>
      <c r="AD48" s="1">
        <v>42</v>
      </c>
      <c r="AF48">
        <f t="shared" si="3"/>
        <v>1.1458333333333333</v>
      </c>
      <c r="AG48">
        <f t="shared" si="4"/>
        <v>0.99</v>
      </c>
      <c r="AH48">
        <f t="shared" si="5"/>
        <v>0.4513017234084562</v>
      </c>
      <c r="AI48">
        <f t="shared" si="6"/>
        <v>0</v>
      </c>
      <c r="AJ48">
        <f t="shared" si="7"/>
        <v>0</v>
      </c>
      <c r="AK48">
        <f t="shared" si="8"/>
        <v>1.9479835737601349E-2</v>
      </c>
      <c r="AL48">
        <f t="shared" si="9"/>
        <v>8.511380382023744E-4</v>
      </c>
      <c r="AN48">
        <f t="shared" si="10"/>
        <v>1.7465941414242228</v>
      </c>
      <c r="AO48">
        <f t="shared" si="11"/>
        <v>0.37440855790989508</v>
      </c>
      <c r="AP48">
        <f t="shared" si="12"/>
        <v>0.69596384467826899</v>
      </c>
      <c r="AQ48">
        <f t="shared" si="13"/>
        <v>7.4172022824521774E-2</v>
      </c>
      <c r="AR48" t="e">
        <f t="shared" si="14"/>
        <v>#VALUE!</v>
      </c>
      <c r="AS48" t="e">
        <f t="shared" si="15"/>
        <v>#VALUE!</v>
      </c>
      <c r="AT48">
        <f t="shared" si="16"/>
        <v>2.1842804616112707E-3</v>
      </c>
      <c r="AU48">
        <f t="shared" si="17"/>
        <v>1.1748975549395267E-5</v>
      </c>
      <c r="AW48">
        <f t="shared" si="18"/>
        <v>2.2916666666666665</v>
      </c>
      <c r="AX48">
        <f t="shared" si="19"/>
        <v>0.99</v>
      </c>
      <c r="AY48">
        <f t="shared" si="20"/>
        <v>0.4513017234084562</v>
      </c>
      <c r="AZ48">
        <f t="shared" si="21"/>
        <v>0</v>
      </c>
      <c r="BA48">
        <f t="shared" si="22"/>
        <v>0</v>
      </c>
      <c r="BB48">
        <f t="shared" si="23"/>
        <v>1.9479835737601349E-2</v>
      </c>
      <c r="BC48">
        <f t="shared" si="24"/>
        <v>8.511380382023744E-4</v>
      </c>
      <c r="BE48">
        <f t="shared" si="25"/>
        <v>3.4931882828484455</v>
      </c>
      <c r="BF48">
        <f t="shared" si="26"/>
        <v>0.74881711581979016</v>
      </c>
      <c r="BG48">
        <f t="shared" si="27"/>
        <v>0.69596384467826899</v>
      </c>
      <c r="BH48">
        <f t="shared" si="28"/>
        <v>7.4172022824521774E-2</v>
      </c>
      <c r="BK48">
        <f t="shared" si="31"/>
        <v>4.3685609232225414E-3</v>
      </c>
      <c r="BL48">
        <f t="shared" si="32"/>
        <v>1.1748975549395267E-5</v>
      </c>
      <c r="BN48" s="1">
        <v>92.376345600000008</v>
      </c>
      <c r="BO48">
        <f>SUM(AW48:BC48)</f>
        <v>3.7532993638509264</v>
      </c>
      <c r="BP48">
        <f>SUM(BE48:BL48)</f>
        <v>5.016521576069799</v>
      </c>
      <c r="BQ48">
        <f t="shared" si="35"/>
        <v>0.748187625017942</v>
      </c>
    </row>
    <row r="49" spans="1:69" x14ac:dyDescent="0.25">
      <c r="A49" s="1" t="s">
        <v>567</v>
      </c>
      <c r="B49" s="1" t="s">
        <v>162</v>
      </c>
      <c r="C49" s="1" t="s">
        <v>7</v>
      </c>
      <c r="D49" s="1" t="s">
        <v>161</v>
      </c>
      <c r="E49" s="1" t="s">
        <v>163</v>
      </c>
      <c r="F49" s="1">
        <v>95</v>
      </c>
      <c r="G49" s="1" t="s">
        <v>127</v>
      </c>
      <c r="H49" s="1" t="s">
        <v>115</v>
      </c>
      <c r="I49" s="2">
        <v>42228.496527777781</v>
      </c>
      <c r="O49" s="1">
        <v>14</v>
      </c>
      <c r="Z49" s="1">
        <v>23</v>
      </c>
      <c r="AB49" s="1">
        <v>1.9</v>
      </c>
      <c r="AD49" s="1">
        <v>18</v>
      </c>
      <c r="AF49">
        <f t="shared" si="3"/>
        <v>0.14583333333333334</v>
      </c>
      <c r="AG49">
        <f t="shared" si="4"/>
        <v>0</v>
      </c>
      <c r="AH49">
        <f t="shared" si="5"/>
        <v>0</v>
      </c>
      <c r="AI49">
        <f t="shared" si="6"/>
        <v>0</v>
      </c>
      <c r="AJ49">
        <f t="shared" si="7"/>
        <v>0</v>
      </c>
      <c r="AK49">
        <f t="shared" si="8"/>
        <v>0</v>
      </c>
      <c r="AL49">
        <f t="shared" si="9"/>
        <v>9.9999999999999994E-12</v>
      </c>
      <c r="AN49">
        <f t="shared" si="10"/>
        <v>0</v>
      </c>
      <c r="AO49">
        <f t="shared" si="11"/>
        <v>0</v>
      </c>
      <c r="AP49">
        <f t="shared" si="12"/>
        <v>0</v>
      </c>
      <c r="AQ49">
        <f t="shared" si="13"/>
        <v>0</v>
      </c>
      <c r="AR49">
        <f t="shared" si="14"/>
        <v>8.5242013193981172E-4</v>
      </c>
      <c r="AS49">
        <f t="shared" si="15"/>
        <v>0</v>
      </c>
      <c r="AT49">
        <f t="shared" si="16"/>
        <v>3.4584440642178452E-5</v>
      </c>
      <c r="AU49">
        <f t="shared" si="17"/>
        <v>1000</v>
      </c>
      <c r="AW49">
        <f t="shared" si="18"/>
        <v>0.29166666666666669</v>
      </c>
      <c r="AX49">
        <f t="shared" si="19"/>
        <v>0</v>
      </c>
      <c r="AY49">
        <f t="shared" si="20"/>
        <v>0</v>
      </c>
      <c r="AZ49">
        <f t="shared" si="21"/>
        <v>0</v>
      </c>
      <c r="BA49">
        <f t="shared" si="22"/>
        <v>0</v>
      </c>
      <c r="BB49">
        <f t="shared" si="23"/>
        <v>0</v>
      </c>
      <c r="BC49">
        <f t="shared" si="24"/>
        <v>9.9999999999999994E-12</v>
      </c>
      <c r="BE49">
        <f t="shared" si="25"/>
        <v>0</v>
      </c>
      <c r="BF49">
        <f t="shared" si="26"/>
        <v>0</v>
      </c>
      <c r="BG49">
        <f t="shared" si="27"/>
        <v>0</v>
      </c>
      <c r="BH49">
        <f t="shared" si="28"/>
        <v>0</v>
      </c>
      <c r="BI49">
        <f t="shared" si="29"/>
        <v>2.557260395819435E-3</v>
      </c>
      <c r="BJ49">
        <f t="shared" si="30"/>
        <v>0</v>
      </c>
      <c r="BK49">
        <f t="shared" si="31"/>
        <v>6.9168881284356905E-5</v>
      </c>
      <c r="BL49">
        <f t="shared" si="32"/>
        <v>1000</v>
      </c>
      <c r="BN49" s="1">
        <v>95</v>
      </c>
    </row>
    <row r="50" spans="1:69" x14ac:dyDescent="0.25">
      <c r="A50" s="1" t="s">
        <v>571</v>
      </c>
      <c r="B50" s="1" t="s">
        <v>170</v>
      </c>
      <c r="C50" s="1" t="s">
        <v>7</v>
      </c>
      <c r="D50" s="1" t="s">
        <v>168</v>
      </c>
      <c r="E50" s="1" t="s">
        <v>165</v>
      </c>
      <c r="F50" s="1">
        <v>95.772061440000002</v>
      </c>
      <c r="G50" s="1" t="s">
        <v>21</v>
      </c>
      <c r="H50" s="1" t="s">
        <v>115</v>
      </c>
      <c r="I50" s="2">
        <v>42478.677083333336</v>
      </c>
      <c r="J50" s="1">
        <v>6.84</v>
      </c>
      <c r="K50" s="1">
        <v>7.8</v>
      </c>
      <c r="L50" s="1">
        <v>354</v>
      </c>
      <c r="M50" s="1">
        <v>10.199999999999999</v>
      </c>
      <c r="O50" s="1">
        <v>67</v>
      </c>
      <c r="P50" s="1">
        <v>91</v>
      </c>
      <c r="S50" s="1">
        <v>1.7999999999999999E-2</v>
      </c>
      <c r="V50" s="1">
        <v>49000</v>
      </c>
      <c r="W50" s="1">
        <v>6700</v>
      </c>
      <c r="X50" s="1">
        <v>6500</v>
      </c>
      <c r="Y50" s="1">
        <v>1200</v>
      </c>
      <c r="Z50" s="1" t="s">
        <v>120</v>
      </c>
      <c r="AA50" s="1">
        <v>38</v>
      </c>
      <c r="AB50" s="1">
        <v>91</v>
      </c>
      <c r="AD50" s="1">
        <v>26</v>
      </c>
      <c r="AF50">
        <f t="shared" si="3"/>
        <v>0.69791666666666663</v>
      </c>
      <c r="AG50">
        <f t="shared" si="4"/>
        <v>0.91</v>
      </c>
      <c r="AH50">
        <f t="shared" si="5"/>
        <v>0</v>
      </c>
      <c r="AI50">
        <f t="shared" si="6"/>
        <v>0</v>
      </c>
      <c r="AJ50">
        <f t="shared" si="7"/>
        <v>1.8953353690639147E-4</v>
      </c>
      <c r="AK50">
        <f t="shared" si="8"/>
        <v>0</v>
      </c>
      <c r="AL50">
        <f t="shared" si="9"/>
        <v>6.3095734448019255E-4</v>
      </c>
      <c r="AN50">
        <f t="shared" si="10"/>
        <v>1.222615898996956</v>
      </c>
      <c r="AO50">
        <f t="shared" si="11"/>
        <v>0.27566344373585683</v>
      </c>
      <c r="AP50">
        <f t="shared" si="12"/>
        <v>0.28273531190054674</v>
      </c>
      <c r="AQ50">
        <f t="shared" si="13"/>
        <v>3.0691871513595217E-2</v>
      </c>
      <c r="AR50" t="e">
        <f t="shared" si="14"/>
        <v>#VALUE!</v>
      </c>
      <c r="AS50">
        <f t="shared" si="15"/>
        <v>6.8045483033396005E-4</v>
      </c>
      <c r="AT50">
        <f t="shared" si="16"/>
        <v>1.656412683388547E-3</v>
      </c>
      <c r="AU50">
        <f t="shared" si="17"/>
        <v>1.5848931924611134E-5</v>
      </c>
      <c r="AW50">
        <f t="shared" si="18"/>
        <v>1.3958333333333333</v>
      </c>
      <c r="AX50">
        <f t="shared" si="19"/>
        <v>0.91</v>
      </c>
      <c r="AY50">
        <f t="shared" si="20"/>
        <v>0</v>
      </c>
      <c r="AZ50">
        <f t="shared" si="21"/>
        <v>0</v>
      </c>
      <c r="BA50">
        <f t="shared" si="22"/>
        <v>1.8953353690639147E-4</v>
      </c>
      <c r="BB50">
        <f t="shared" si="23"/>
        <v>0</v>
      </c>
      <c r="BC50">
        <f t="shared" si="24"/>
        <v>6.3095734448019255E-4</v>
      </c>
      <c r="BE50">
        <f t="shared" si="25"/>
        <v>2.445231797993912</v>
      </c>
      <c r="BF50">
        <f t="shared" si="26"/>
        <v>0.55132688747171366</v>
      </c>
      <c r="BG50">
        <f t="shared" si="27"/>
        <v>0.28273531190054674</v>
      </c>
      <c r="BH50">
        <f t="shared" si="28"/>
        <v>3.0691871513595217E-2</v>
      </c>
      <c r="BJ50">
        <f t="shared" si="30"/>
        <v>1.3609096606679201E-3</v>
      </c>
      <c r="BK50">
        <f t="shared" si="31"/>
        <v>3.3128253667770941E-3</v>
      </c>
      <c r="BL50">
        <f t="shared" si="32"/>
        <v>1.5848931924611134E-5</v>
      </c>
      <c r="BN50" s="1">
        <v>95.772061440000002</v>
      </c>
      <c r="BO50">
        <f>SUM(AW50:BC50)</f>
        <v>2.3066538242147199</v>
      </c>
      <c r="BP50">
        <f>SUM(BE50:BL50)</f>
        <v>3.3146754528391371</v>
      </c>
      <c r="BQ50">
        <f t="shared" si="35"/>
        <v>0.69589130430220225</v>
      </c>
    </row>
    <row r="51" spans="1:69" x14ac:dyDescent="0.25">
      <c r="A51" s="1" t="s">
        <v>568</v>
      </c>
      <c r="B51" s="1" t="s">
        <v>164</v>
      </c>
      <c r="C51" s="1" t="s">
        <v>7</v>
      </c>
      <c r="D51" s="1">
        <v>0</v>
      </c>
      <c r="E51" s="1" t="s">
        <v>165</v>
      </c>
      <c r="F51" s="1">
        <v>95.772061440000002</v>
      </c>
      <c r="G51" s="1" t="s">
        <v>21</v>
      </c>
      <c r="H51" s="1" t="s">
        <v>115</v>
      </c>
      <c r="I51" s="2">
        <v>42226.590277777781</v>
      </c>
      <c r="J51" s="1">
        <v>17.23</v>
      </c>
      <c r="K51" s="1">
        <v>8.07</v>
      </c>
      <c r="L51" s="1">
        <v>401.11</v>
      </c>
      <c r="M51" s="1">
        <v>9.15</v>
      </c>
      <c r="O51" s="1">
        <v>100</v>
      </c>
      <c r="S51" s="1">
        <v>2.1999999999999999E-2</v>
      </c>
      <c r="Z51" s="1">
        <v>25</v>
      </c>
      <c r="AB51" s="1">
        <v>110</v>
      </c>
      <c r="AD51" s="1">
        <v>28</v>
      </c>
      <c r="AF51">
        <f t="shared" si="3"/>
        <v>1.0416666666666667</v>
      </c>
      <c r="AG51">
        <f t="shared" si="4"/>
        <v>0</v>
      </c>
      <c r="AH51">
        <f t="shared" si="5"/>
        <v>0</v>
      </c>
      <c r="AI51">
        <f t="shared" si="6"/>
        <v>0</v>
      </c>
      <c r="AJ51">
        <f t="shared" si="7"/>
        <v>2.3165210066336737E-4</v>
      </c>
      <c r="AK51">
        <f t="shared" si="8"/>
        <v>0</v>
      </c>
      <c r="AL51">
        <f t="shared" si="9"/>
        <v>1.1748975549395291E-3</v>
      </c>
      <c r="AN51">
        <f t="shared" si="10"/>
        <v>0</v>
      </c>
      <c r="AO51">
        <f t="shared" si="11"/>
        <v>0</v>
      </c>
      <c r="AP51">
        <f t="shared" si="12"/>
        <v>0</v>
      </c>
      <c r="AQ51">
        <f t="shared" si="13"/>
        <v>0</v>
      </c>
      <c r="AR51">
        <f t="shared" si="14"/>
        <v>9.2654362167370844E-4</v>
      </c>
      <c r="AS51">
        <f t="shared" si="15"/>
        <v>0</v>
      </c>
      <c r="AT51">
        <f t="shared" si="16"/>
        <v>2.0022570898103318E-3</v>
      </c>
      <c r="AU51">
        <f t="shared" si="17"/>
        <v>8.5113803820237548E-6</v>
      </c>
      <c r="AW51">
        <f t="shared" si="18"/>
        <v>2.0833333333333335</v>
      </c>
      <c r="AX51">
        <f t="shared" si="19"/>
        <v>0</v>
      </c>
      <c r="AY51">
        <f t="shared" si="20"/>
        <v>0</v>
      </c>
      <c r="AZ51">
        <f t="shared" si="21"/>
        <v>0</v>
      </c>
      <c r="BA51">
        <f t="shared" si="22"/>
        <v>2.3165210066336737E-4</v>
      </c>
      <c r="BB51">
        <f t="shared" si="23"/>
        <v>0</v>
      </c>
      <c r="BC51">
        <f t="shared" si="24"/>
        <v>1.1748975549395291E-3</v>
      </c>
      <c r="BE51">
        <f t="shared" si="25"/>
        <v>0</v>
      </c>
      <c r="BF51">
        <f t="shared" si="26"/>
        <v>0</v>
      </c>
      <c r="BG51">
        <f t="shared" si="27"/>
        <v>0</v>
      </c>
      <c r="BH51">
        <f t="shared" si="28"/>
        <v>0</v>
      </c>
      <c r="BI51">
        <f t="shared" si="29"/>
        <v>2.7796308650211254E-3</v>
      </c>
      <c r="BJ51">
        <f t="shared" si="30"/>
        <v>0</v>
      </c>
      <c r="BK51">
        <f t="shared" si="31"/>
        <v>4.0045141796206636E-3</v>
      </c>
      <c r="BL51">
        <f t="shared" si="32"/>
        <v>8.5113803820237548E-6</v>
      </c>
      <c r="BN51" s="1">
        <v>95.772061440000002</v>
      </c>
    </row>
    <row r="52" spans="1:69" x14ac:dyDescent="0.25">
      <c r="A52" s="1" t="s">
        <v>569</v>
      </c>
      <c r="B52" s="1" t="s">
        <v>166</v>
      </c>
      <c r="C52" s="1" t="s">
        <v>7</v>
      </c>
      <c r="D52" s="1">
        <v>0</v>
      </c>
      <c r="E52" s="1" t="s">
        <v>165</v>
      </c>
      <c r="F52" s="1">
        <v>95.772061440000002</v>
      </c>
      <c r="G52" s="1" t="s">
        <v>21</v>
      </c>
      <c r="H52" s="1" t="s">
        <v>115</v>
      </c>
      <c r="I52" s="2">
        <v>42229.368055555555</v>
      </c>
      <c r="J52" s="1">
        <v>17.3</v>
      </c>
      <c r="K52" s="1">
        <v>7.91</v>
      </c>
      <c r="L52" s="1">
        <v>343.04</v>
      </c>
      <c r="M52" s="1">
        <v>8.3800000000000008</v>
      </c>
      <c r="O52" s="1">
        <v>100</v>
      </c>
      <c r="S52" s="1">
        <v>1.6E-2</v>
      </c>
      <c r="Z52" s="1">
        <v>68</v>
      </c>
      <c r="AB52" s="1">
        <v>98</v>
      </c>
      <c r="AD52" s="1">
        <v>26</v>
      </c>
      <c r="AF52">
        <f t="shared" si="3"/>
        <v>1.0416666666666667</v>
      </c>
      <c r="AG52">
        <f t="shared" si="4"/>
        <v>0</v>
      </c>
      <c r="AH52">
        <f t="shared" si="5"/>
        <v>0</v>
      </c>
      <c r="AI52">
        <f t="shared" si="6"/>
        <v>0</v>
      </c>
      <c r="AJ52">
        <f t="shared" si="7"/>
        <v>1.6847425502790355E-4</v>
      </c>
      <c r="AK52">
        <f t="shared" si="8"/>
        <v>0</v>
      </c>
      <c r="AL52">
        <f t="shared" si="9"/>
        <v>8.1283051616409894E-4</v>
      </c>
      <c r="AN52">
        <f t="shared" si="10"/>
        <v>0</v>
      </c>
      <c r="AO52">
        <f t="shared" si="11"/>
        <v>0</v>
      </c>
      <c r="AP52">
        <f t="shared" si="12"/>
        <v>0</v>
      </c>
      <c r="AQ52">
        <f t="shared" si="13"/>
        <v>0</v>
      </c>
      <c r="AR52">
        <f t="shared" si="14"/>
        <v>2.5201986509524868E-3</v>
      </c>
      <c r="AS52">
        <f t="shared" si="15"/>
        <v>0</v>
      </c>
      <c r="AT52">
        <f t="shared" si="16"/>
        <v>1.7838290436492045E-3</v>
      </c>
      <c r="AU52">
        <f t="shared" si="17"/>
        <v>1.2302687708123784E-5</v>
      </c>
      <c r="AW52">
        <f t="shared" si="18"/>
        <v>2.0833333333333335</v>
      </c>
      <c r="AX52">
        <f t="shared" si="19"/>
        <v>0</v>
      </c>
      <c r="AY52">
        <f t="shared" si="20"/>
        <v>0</v>
      </c>
      <c r="AZ52">
        <f t="shared" si="21"/>
        <v>0</v>
      </c>
      <c r="BA52">
        <f t="shared" si="22"/>
        <v>1.6847425502790355E-4</v>
      </c>
      <c r="BB52">
        <f t="shared" si="23"/>
        <v>0</v>
      </c>
      <c r="BC52">
        <f t="shared" si="24"/>
        <v>8.1283051616409894E-4</v>
      </c>
      <c r="BE52">
        <f t="shared" si="25"/>
        <v>0</v>
      </c>
      <c r="BF52">
        <f t="shared" si="26"/>
        <v>0</v>
      </c>
      <c r="BG52">
        <f t="shared" si="27"/>
        <v>0</v>
      </c>
      <c r="BH52">
        <f t="shared" si="28"/>
        <v>0</v>
      </c>
      <c r="BI52">
        <f t="shared" si="29"/>
        <v>7.5605959528574603E-3</v>
      </c>
      <c r="BJ52">
        <f t="shared" si="30"/>
        <v>0</v>
      </c>
      <c r="BK52">
        <f t="shared" si="31"/>
        <v>3.567658087298409E-3</v>
      </c>
      <c r="BL52">
        <f t="shared" si="32"/>
        <v>1.2302687708123784E-5</v>
      </c>
      <c r="BN52" s="1">
        <v>95.772061440000002</v>
      </c>
    </row>
    <row r="53" spans="1:69" x14ac:dyDescent="0.25">
      <c r="A53" s="1" t="s">
        <v>570</v>
      </c>
      <c r="B53" s="1" t="s">
        <v>169</v>
      </c>
      <c r="C53" s="1" t="s">
        <v>7</v>
      </c>
      <c r="D53" s="1" t="s">
        <v>168</v>
      </c>
      <c r="E53" s="1" t="s">
        <v>165</v>
      </c>
      <c r="F53" s="1">
        <v>95.772061440000002</v>
      </c>
      <c r="G53" s="1" t="s">
        <v>21</v>
      </c>
      <c r="H53" s="1" t="s">
        <v>115</v>
      </c>
      <c r="I53" s="2">
        <v>42464.708333333336</v>
      </c>
      <c r="J53" s="1">
        <v>10.99</v>
      </c>
      <c r="K53" s="1">
        <v>8</v>
      </c>
      <c r="L53" s="1">
        <v>480.1</v>
      </c>
      <c r="M53" s="1">
        <v>10.1</v>
      </c>
      <c r="O53" s="1">
        <v>130</v>
      </c>
      <c r="P53" s="1">
        <v>110</v>
      </c>
      <c r="S53" s="1">
        <v>1.2999999999999999E-2</v>
      </c>
      <c r="V53" s="1">
        <v>69000</v>
      </c>
      <c r="W53" s="1">
        <v>9500</v>
      </c>
      <c r="X53" s="1">
        <v>11000</v>
      </c>
      <c r="Y53" s="1">
        <v>2100</v>
      </c>
      <c r="Z53" s="1" t="s">
        <v>120</v>
      </c>
      <c r="AA53" s="1">
        <v>10</v>
      </c>
      <c r="AB53" s="1">
        <v>140</v>
      </c>
      <c r="AD53" s="1">
        <v>13</v>
      </c>
      <c r="AF53">
        <f t="shared" si="3"/>
        <v>1.3541666666666667</v>
      </c>
      <c r="AG53">
        <f t="shared" si="4"/>
        <v>1.1000000000000001</v>
      </c>
      <c r="AH53">
        <f t="shared" si="5"/>
        <v>0</v>
      </c>
      <c r="AI53">
        <f t="shared" si="6"/>
        <v>0</v>
      </c>
      <c r="AJ53">
        <f t="shared" si="7"/>
        <v>1.3688533221017162E-4</v>
      </c>
      <c r="AK53">
        <f t="shared" si="8"/>
        <v>0</v>
      </c>
      <c r="AL53">
        <f t="shared" si="9"/>
        <v>1E-3</v>
      </c>
      <c r="AN53">
        <f t="shared" si="10"/>
        <v>1.7216427965467338</v>
      </c>
      <c r="AO53">
        <f t="shared" si="11"/>
        <v>0.39086607693890146</v>
      </c>
      <c r="AP53">
        <f t="shared" si="12"/>
        <v>0.47847514321630991</v>
      </c>
      <c r="AQ53">
        <f t="shared" si="13"/>
        <v>5.3710775148791634E-2</v>
      </c>
      <c r="AR53" t="e">
        <f t="shared" si="14"/>
        <v>#VALUE!</v>
      </c>
      <c r="AS53">
        <f t="shared" si="15"/>
        <v>1.790670606142E-4</v>
      </c>
      <c r="AT53">
        <f t="shared" si="16"/>
        <v>2.5483272052131494E-3</v>
      </c>
      <c r="AU53">
        <f t="shared" si="17"/>
        <v>1.0000000000000001E-5</v>
      </c>
      <c r="AW53">
        <f t="shared" si="18"/>
        <v>2.7083333333333335</v>
      </c>
      <c r="AX53">
        <f t="shared" si="19"/>
        <v>1.1000000000000001</v>
      </c>
      <c r="AY53">
        <f t="shared" si="20"/>
        <v>0</v>
      </c>
      <c r="AZ53">
        <f t="shared" si="21"/>
        <v>0</v>
      </c>
      <c r="BA53">
        <f t="shared" si="22"/>
        <v>1.3688533221017162E-4</v>
      </c>
      <c r="BB53">
        <f t="shared" si="23"/>
        <v>0</v>
      </c>
      <c r="BC53">
        <f t="shared" si="24"/>
        <v>1E-3</v>
      </c>
      <c r="BE53">
        <f t="shared" si="25"/>
        <v>3.4432855930934676</v>
      </c>
      <c r="BF53">
        <f t="shared" si="26"/>
        <v>0.78173215387780293</v>
      </c>
      <c r="BG53">
        <f t="shared" si="27"/>
        <v>0.47847514321630991</v>
      </c>
      <c r="BH53">
        <f t="shared" si="28"/>
        <v>5.3710775148791634E-2</v>
      </c>
      <c r="BJ53">
        <f t="shared" si="30"/>
        <v>3.5813412122840001E-4</v>
      </c>
      <c r="BK53">
        <f t="shared" si="31"/>
        <v>5.0966544104262988E-3</v>
      </c>
      <c r="BL53">
        <f t="shared" si="32"/>
        <v>1.0000000000000001E-5</v>
      </c>
      <c r="BN53" s="1">
        <v>95.772061440000002</v>
      </c>
      <c r="BO53">
        <f>SUM(AW53:BC53)</f>
        <v>3.8094702186655436</v>
      </c>
      <c r="BP53">
        <f>SUM(BE53:BL53)</f>
        <v>4.7626684538680273</v>
      </c>
      <c r="BQ53">
        <f t="shared" si="35"/>
        <v>0.79986046804741606</v>
      </c>
    </row>
    <row r="54" spans="1:69" x14ac:dyDescent="0.25">
      <c r="A54" s="1" t="s">
        <v>572</v>
      </c>
      <c r="B54" s="1" t="s">
        <v>172</v>
      </c>
      <c r="C54" s="1" t="s">
        <v>7</v>
      </c>
      <c r="D54" s="1" t="s">
        <v>171</v>
      </c>
      <c r="E54" s="1" t="s">
        <v>173</v>
      </c>
      <c r="F54" s="1">
        <v>95.949089279999995</v>
      </c>
      <c r="G54" s="1" t="s">
        <v>21</v>
      </c>
      <c r="H54" s="1" t="s">
        <v>115</v>
      </c>
      <c r="I54" s="2">
        <v>42229.368055555555</v>
      </c>
      <c r="J54" s="1">
        <v>17.3</v>
      </c>
      <c r="K54" s="1">
        <v>7.91</v>
      </c>
      <c r="L54" s="1">
        <v>343.04</v>
      </c>
      <c r="M54" s="1">
        <v>8.3800000000000008</v>
      </c>
      <c r="O54" s="1">
        <v>100</v>
      </c>
      <c r="S54" s="1">
        <v>1.6E-2</v>
      </c>
      <c r="Z54" s="1">
        <v>68</v>
      </c>
      <c r="AB54" s="1">
        <v>98</v>
      </c>
      <c r="AD54" s="1">
        <v>26</v>
      </c>
      <c r="AF54">
        <f t="shared" si="3"/>
        <v>1.0416666666666667</v>
      </c>
      <c r="AG54">
        <f t="shared" si="4"/>
        <v>0</v>
      </c>
      <c r="AH54">
        <f t="shared" si="5"/>
        <v>0</v>
      </c>
      <c r="AI54">
        <f t="shared" si="6"/>
        <v>0</v>
      </c>
      <c r="AJ54">
        <f t="shared" si="7"/>
        <v>1.6847425502790355E-4</v>
      </c>
      <c r="AK54">
        <f t="shared" si="8"/>
        <v>0</v>
      </c>
      <c r="AL54">
        <f t="shared" si="9"/>
        <v>8.1283051616409894E-4</v>
      </c>
      <c r="AN54">
        <f t="shared" si="10"/>
        <v>0</v>
      </c>
      <c r="AO54">
        <f t="shared" si="11"/>
        <v>0</v>
      </c>
      <c r="AP54">
        <f t="shared" si="12"/>
        <v>0</v>
      </c>
      <c r="AQ54">
        <f t="shared" si="13"/>
        <v>0</v>
      </c>
      <c r="AR54">
        <f t="shared" si="14"/>
        <v>2.5201986509524868E-3</v>
      </c>
      <c r="AS54">
        <f t="shared" si="15"/>
        <v>0</v>
      </c>
      <c r="AT54">
        <f t="shared" si="16"/>
        <v>1.7838290436492045E-3</v>
      </c>
      <c r="AU54">
        <f t="shared" si="17"/>
        <v>1.2302687708123784E-5</v>
      </c>
      <c r="AW54">
        <f t="shared" si="18"/>
        <v>2.0833333333333335</v>
      </c>
      <c r="AX54">
        <f t="shared" si="19"/>
        <v>0</v>
      </c>
      <c r="AY54">
        <f t="shared" si="20"/>
        <v>0</v>
      </c>
      <c r="AZ54">
        <f t="shared" si="21"/>
        <v>0</v>
      </c>
      <c r="BA54">
        <f t="shared" si="22"/>
        <v>1.6847425502790355E-4</v>
      </c>
      <c r="BB54">
        <f t="shared" si="23"/>
        <v>0</v>
      </c>
      <c r="BC54">
        <f t="shared" si="24"/>
        <v>8.1283051616409894E-4</v>
      </c>
      <c r="BE54">
        <f t="shared" si="25"/>
        <v>0</v>
      </c>
      <c r="BF54">
        <f t="shared" si="26"/>
        <v>0</v>
      </c>
      <c r="BG54">
        <f t="shared" si="27"/>
        <v>0</v>
      </c>
      <c r="BH54">
        <f t="shared" si="28"/>
        <v>0</v>
      </c>
      <c r="BI54">
        <f t="shared" si="29"/>
        <v>7.5605959528574603E-3</v>
      </c>
      <c r="BJ54">
        <f t="shared" si="30"/>
        <v>0</v>
      </c>
      <c r="BK54">
        <f t="shared" si="31"/>
        <v>3.567658087298409E-3</v>
      </c>
      <c r="BL54">
        <f t="shared" si="32"/>
        <v>1.2302687708123784E-5</v>
      </c>
      <c r="BN54" s="1">
        <v>95.949089279999995</v>
      </c>
    </row>
    <row r="55" spans="1:69" x14ac:dyDescent="0.25">
      <c r="A55" s="1" t="s">
        <v>573</v>
      </c>
      <c r="B55" s="1" t="s">
        <v>175</v>
      </c>
      <c r="C55" s="1" t="s">
        <v>10</v>
      </c>
      <c r="D55" s="1" t="s">
        <v>11</v>
      </c>
      <c r="E55" s="1" t="s">
        <v>174</v>
      </c>
      <c r="F55" s="1">
        <v>96.480172800000005</v>
      </c>
      <c r="G55" s="1" t="s">
        <v>21</v>
      </c>
      <c r="H55" s="1" t="s">
        <v>115</v>
      </c>
      <c r="I55" s="2">
        <v>42232.416666666664</v>
      </c>
      <c r="K55" s="1">
        <v>8.16</v>
      </c>
      <c r="O55" s="1">
        <v>110</v>
      </c>
      <c r="P55" s="1">
        <v>110</v>
      </c>
      <c r="Q55" s="1">
        <v>16</v>
      </c>
      <c r="T55" s="1">
        <v>0.37</v>
      </c>
      <c r="V55" s="1">
        <v>70000</v>
      </c>
      <c r="W55" s="1">
        <v>9200</v>
      </c>
      <c r="X55" s="1">
        <v>16000</v>
      </c>
      <c r="Y55" s="1">
        <v>2800</v>
      </c>
      <c r="Z55" s="1">
        <v>28</v>
      </c>
      <c r="AA55" s="1" t="s">
        <v>93</v>
      </c>
      <c r="AB55" s="1">
        <v>100</v>
      </c>
      <c r="AD55" s="1">
        <v>29</v>
      </c>
      <c r="AF55">
        <f t="shared" si="3"/>
        <v>1.1458333333333333</v>
      </c>
      <c r="AG55">
        <f t="shared" si="4"/>
        <v>1.1000000000000001</v>
      </c>
      <c r="AH55">
        <f t="shared" si="5"/>
        <v>0.4513017234084562</v>
      </c>
      <c r="AI55">
        <f t="shared" si="6"/>
        <v>0</v>
      </c>
      <c r="AJ55">
        <f t="shared" si="7"/>
        <v>0</v>
      </c>
      <c r="AK55">
        <f t="shared" si="8"/>
        <v>1.9479835737601349E-2</v>
      </c>
      <c r="AL55">
        <f t="shared" si="9"/>
        <v>1.445439770745926E-3</v>
      </c>
      <c r="AN55">
        <f t="shared" si="10"/>
        <v>1.7465941414242228</v>
      </c>
      <c r="AO55">
        <f t="shared" si="11"/>
        <v>0.37852293766714668</v>
      </c>
      <c r="AP55">
        <f t="shared" si="12"/>
        <v>0.69596384467826899</v>
      </c>
      <c r="AQ55">
        <f t="shared" si="13"/>
        <v>7.1614366865055512E-2</v>
      </c>
      <c r="AR55">
        <f t="shared" si="14"/>
        <v>1.0377288562745533E-3</v>
      </c>
      <c r="AS55" t="e">
        <f t="shared" si="15"/>
        <v>#VALUE!</v>
      </c>
      <c r="AT55">
        <f t="shared" si="16"/>
        <v>1.8202337180093925E-3</v>
      </c>
      <c r="AU55">
        <f t="shared" si="17"/>
        <v>6.9183097091893388E-6</v>
      </c>
      <c r="AW55">
        <f t="shared" si="18"/>
        <v>2.2916666666666665</v>
      </c>
      <c r="AX55">
        <f t="shared" si="19"/>
        <v>1.1000000000000001</v>
      </c>
      <c r="AY55">
        <f t="shared" si="20"/>
        <v>0.4513017234084562</v>
      </c>
      <c r="AZ55">
        <f t="shared" si="21"/>
        <v>0</v>
      </c>
      <c r="BA55">
        <f t="shared" si="22"/>
        <v>0</v>
      </c>
      <c r="BB55">
        <f t="shared" si="23"/>
        <v>1.9479835737601349E-2</v>
      </c>
      <c r="BC55">
        <f t="shared" si="24"/>
        <v>1.445439770745926E-3</v>
      </c>
      <c r="BE55">
        <f t="shared" si="25"/>
        <v>3.4931882828484455</v>
      </c>
      <c r="BF55">
        <f t="shared" si="26"/>
        <v>0.75704587533429335</v>
      </c>
      <c r="BG55">
        <f t="shared" si="27"/>
        <v>0.69596384467826899</v>
      </c>
      <c r="BH55">
        <f t="shared" si="28"/>
        <v>7.1614366865055512E-2</v>
      </c>
      <c r="BI55">
        <f t="shared" si="29"/>
        <v>3.11318656882366E-3</v>
      </c>
      <c r="BK55">
        <f t="shared" si="31"/>
        <v>3.640467436018785E-3</v>
      </c>
      <c r="BL55">
        <f t="shared" si="32"/>
        <v>6.9183097091893388E-6</v>
      </c>
      <c r="BN55" s="1">
        <v>96.480172800000005</v>
      </c>
      <c r="BO55">
        <f>SUM(AW55:BC55)</f>
        <v>3.8638936655834701</v>
      </c>
      <c r="BP55">
        <f>SUM(BE55:BL55)</f>
        <v>5.0245729420406153</v>
      </c>
      <c r="BQ55">
        <f t="shared" si="35"/>
        <v>0.76899941749362644</v>
      </c>
    </row>
    <row r="56" spans="1:69" x14ac:dyDescent="0.25">
      <c r="A56" s="1" t="s">
        <v>574</v>
      </c>
      <c r="B56" s="1" t="s">
        <v>178</v>
      </c>
      <c r="C56" s="1" t="s">
        <v>7</v>
      </c>
      <c r="D56" s="1" t="s">
        <v>177</v>
      </c>
      <c r="E56" s="1">
        <v>9421</v>
      </c>
      <c r="F56" s="1">
        <v>96.496266240000011</v>
      </c>
      <c r="G56" s="1" t="s">
        <v>21</v>
      </c>
      <c r="H56" s="1" t="s">
        <v>115</v>
      </c>
      <c r="I56" s="2">
        <v>42229.399305555555</v>
      </c>
      <c r="J56" s="1">
        <v>17.54</v>
      </c>
      <c r="K56" s="1">
        <v>8.09</v>
      </c>
      <c r="L56" s="1">
        <v>401.25</v>
      </c>
      <c r="M56" s="1">
        <v>8.7799999999999994</v>
      </c>
      <c r="O56" s="1">
        <v>100</v>
      </c>
      <c r="S56" s="1">
        <v>1.2999999999999999E-2</v>
      </c>
      <c r="Z56" s="1">
        <v>38</v>
      </c>
      <c r="AB56" s="1">
        <v>110</v>
      </c>
      <c r="AD56" s="1">
        <v>39</v>
      </c>
      <c r="AF56">
        <f t="shared" si="3"/>
        <v>1.0416666666666667</v>
      </c>
      <c r="AG56">
        <f t="shared" si="4"/>
        <v>0</v>
      </c>
      <c r="AH56">
        <f t="shared" si="5"/>
        <v>0</v>
      </c>
      <c r="AI56">
        <f t="shared" si="6"/>
        <v>0</v>
      </c>
      <c r="AJ56">
        <f t="shared" si="7"/>
        <v>1.3688533221017162E-4</v>
      </c>
      <c r="AK56">
        <f t="shared" si="8"/>
        <v>0</v>
      </c>
      <c r="AL56">
        <f t="shared" si="9"/>
        <v>1.2302687708123791E-3</v>
      </c>
      <c r="AN56">
        <f t="shared" si="10"/>
        <v>0</v>
      </c>
      <c r="AO56">
        <f t="shared" si="11"/>
        <v>0</v>
      </c>
      <c r="AP56">
        <f t="shared" si="12"/>
        <v>0</v>
      </c>
      <c r="AQ56">
        <f t="shared" si="13"/>
        <v>0</v>
      </c>
      <c r="AR56">
        <f t="shared" si="14"/>
        <v>1.4083463049440368E-3</v>
      </c>
      <c r="AS56">
        <f t="shared" si="15"/>
        <v>0</v>
      </c>
      <c r="AT56">
        <f t="shared" si="16"/>
        <v>2.0022570898103318E-3</v>
      </c>
      <c r="AU56">
        <f t="shared" si="17"/>
        <v>8.1283051616409864E-6</v>
      </c>
      <c r="AW56">
        <f t="shared" si="18"/>
        <v>2.0833333333333335</v>
      </c>
      <c r="AX56">
        <f t="shared" si="19"/>
        <v>0</v>
      </c>
      <c r="AY56">
        <f t="shared" si="20"/>
        <v>0</v>
      </c>
      <c r="AZ56">
        <f t="shared" si="21"/>
        <v>0</v>
      </c>
      <c r="BA56">
        <f t="shared" si="22"/>
        <v>1.3688533221017162E-4</v>
      </c>
      <c r="BB56">
        <f t="shared" si="23"/>
        <v>0</v>
      </c>
      <c r="BC56">
        <f t="shared" si="24"/>
        <v>1.2302687708123791E-3</v>
      </c>
      <c r="BE56">
        <f t="shared" si="25"/>
        <v>0</v>
      </c>
      <c r="BF56">
        <f t="shared" si="26"/>
        <v>0</v>
      </c>
      <c r="BG56">
        <f t="shared" si="27"/>
        <v>0</v>
      </c>
      <c r="BH56">
        <f t="shared" si="28"/>
        <v>0</v>
      </c>
      <c r="BI56">
        <f t="shared" si="29"/>
        <v>4.2250389148321106E-3</v>
      </c>
      <c r="BJ56">
        <f t="shared" si="30"/>
        <v>0</v>
      </c>
      <c r="BK56">
        <f t="shared" si="31"/>
        <v>4.0045141796206636E-3</v>
      </c>
      <c r="BL56">
        <f t="shared" si="32"/>
        <v>8.1283051616409864E-6</v>
      </c>
      <c r="BN56" s="1">
        <v>96.496266240000011</v>
      </c>
    </row>
    <row r="57" spans="1:69" x14ac:dyDescent="0.25">
      <c r="A57" s="1" t="s">
        <v>575</v>
      </c>
      <c r="B57" s="1" t="s">
        <v>180</v>
      </c>
      <c r="C57" s="1" t="s">
        <v>7</v>
      </c>
      <c r="D57" s="1" t="s">
        <v>179</v>
      </c>
      <c r="E57" s="1">
        <v>9420</v>
      </c>
      <c r="F57" s="1">
        <v>97.864208640000015</v>
      </c>
      <c r="G57" s="1" t="s">
        <v>21</v>
      </c>
      <c r="H57" s="1" t="s">
        <v>115</v>
      </c>
      <c r="I57" s="2">
        <v>42229.440972222219</v>
      </c>
      <c r="J57" s="1">
        <v>18.04</v>
      </c>
      <c r="K57" s="1">
        <v>8.3000000000000007</v>
      </c>
      <c r="L57" s="1">
        <v>405.36</v>
      </c>
      <c r="M57" s="1">
        <v>8.7899999999999991</v>
      </c>
      <c r="O57" s="1">
        <v>100</v>
      </c>
      <c r="S57" s="1">
        <v>1.4E-2</v>
      </c>
      <c r="Z57" s="1">
        <v>130</v>
      </c>
      <c r="AB57" s="1">
        <v>100</v>
      </c>
      <c r="AD57" s="1">
        <v>32</v>
      </c>
      <c r="AF57">
        <f t="shared" si="3"/>
        <v>1.0416666666666667</v>
      </c>
      <c r="AG57">
        <f t="shared" si="4"/>
        <v>0</v>
      </c>
      <c r="AH57">
        <f t="shared" si="5"/>
        <v>0</v>
      </c>
      <c r="AI57">
        <f t="shared" si="6"/>
        <v>0</v>
      </c>
      <c r="AJ57">
        <f t="shared" si="7"/>
        <v>1.4741497314941561E-4</v>
      </c>
      <c r="AK57">
        <f t="shared" si="8"/>
        <v>0</v>
      </c>
      <c r="AL57">
        <f t="shared" si="9"/>
        <v>1.9952623149688815E-3</v>
      </c>
      <c r="AN57">
        <f t="shared" si="10"/>
        <v>0</v>
      </c>
      <c r="AO57">
        <f t="shared" si="11"/>
        <v>0</v>
      </c>
      <c r="AP57">
        <f t="shared" si="12"/>
        <v>0</v>
      </c>
      <c r="AQ57">
        <f t="shared" si="13"/>
        <v>0</v>
      </c>
      <c r="AR57">
        <f t="shared" si="14"/>
        <v>4.8180268327032835E-3</v>
      </c>
      <c r="AS57">
        <f t="shared" si="15"/>
        <v>0</v>
      </c>
      <c r="AT57">
        <f t="shared" si="16"/>
        <v>1.8202337180093925E-3</v>
      </c>
      <c r="AU57">
        <f t="shared" si="17"/>
        <v>5.0118723362727114E-6</v>
      </c>
      <c r="AW57">
        <f t="shared" si="18"/>
        <v>2.0833333333333335</v>
      </c>
      <c r="AX57">
        <f t="shared" si="19"/>
        <v>0</v>
      </c>
      <c r="AY57">
        <f t="shared" si="20"/>
        <v>0</v>
      </c>
      <c r="AZ57">
        <f t="shared" si="21"/>
        <v>0</v>
      </c>
      <c r="BA57">
        <f t="shared" si="22"/>
        <v>1.4741497314941561E-4</v>
      </c>
      <c r="BB57">
        <f t="shared" si="23"/>
        <v>0</v>
      </c>
      <c r="BC57">
        <f t="shared" si="24"/>
        <v>1.9952623149688815E-3</v>
      </c>
      <c r="BE57">
        <f t="shared" si="25"/>
        <v>0</v>
      </c>
      <c r="BF57">
        <f t="shared" si="26"/>
        <v>0</v>
      </c>
      <c r="BG57">
        <f t="shared" si="27"/>
        <v>0</v>
      </c>
      <c r="BH57">
        <f t="shared" si="28"/>
        <v>0</v>
      </c>
      <c r="BI57">
        <f t="shared" si="29"/>
        <v>1.445408049810985E-2</v>
      </c>
      <c r="BJ57">
        <f t="shared" si="30"/>
        <v>0</v>
      </c>
      <c r="BK57">
        <f t="shared" si="31"/>
        <v>3.640467436018785E-3</v>
      </c>
      <c r="BL57">
        <f t="shared" si="32"/>
        <v>5.0118723362727114E-6</v>
      </c>
      <c r="BN57" s="1">
        <v>97.864208640000015</v>
      </c>
    </row>
    <row r="58" spans="1:69" x14ac:dyDescent="0.25">
      <c r="A58" s="1" t="s">
        <v>576</v>
      </c>
      <c r="B58" s="1" t="s">
        <v>182</v>
      </c>
      <c r="C58" s="1" t="s">
        <v>10</v>
      </c>
      <c r="D58" s="1" t="s">
        <v>11</v>
      </c>
      <c r="E58" s="1" t="s">
        <v>181</v>
      </c>
      <c r="F58" s="1">
        <v>103.15895039999999</v>
      </c>
      <c r="G58" s="1" t="s">
        <v>21</v>
      </c>
      <c r="H58" s="1" t="s">
        <v>115</v>
      </c>
      <c r="I58" s="2">
        <v>42232.399305555555</v>
      </c>
      <c r="K58" s="1">
        <v>8.15</v>
      </c>
      <c r="O58" s="1">
        <v>110</v>
      </c>
      <c r="P58" s="1">
        <v>100</v>
      </c>
      <c r="Q58" s="1">
        <v>15</v>
      </c>
      <c r="T58" s="1">
        <v>0.36</v>
      </c>
      <c r="V58" s="1">
        <v>70000</v>
      </c>
      <c r="W58" s="1">
        <v>9600</v>
      </c>
      <c r="X58" s="1">
        <v>16000</v>
      </c>
      <c r="Y58" s="1">
        <v>2800</v>
      </c>
      <c r="Z58" s="1">
        <v>56</v>
      </c>
      <c r="AA58" s="1">
        <v>48</v>
      </c>
      <c r="AB58" s="1">
        <v>78</v>
      </c>
      <c r="AD58" s="1">
        <v>34</v>
      </c>
      <c r="AF58">
        <f t="shared" si="3"/>
        <v>1.1458333333333333</v>
      </c>
      <c r="AG58">
        <f t="shared" si="4"/>
        <v>1</v>
      </c>
      <c r="AH58">
        <f t="shared" si="5"/>
        <v>0.42309536569542772</v>
      </c>
      <c r="AI58">
        <f t="shared" si="6"/>
        <v>0</v>
      </c>
      <c r="AJ58">
        <f t="shared" si="7"/>
        <v>0</v>
      </c>
      <c r="AK58">
        <f t="shared" si="8"/>
        <v>1.8953353690639149E-2</v>
      </c>
      <c r="AL58">
        <f t="shared" si="9"/>
        <v>1.4125375446227531E-3</v>
      </c>
      <c r="AN58">
        <f t="shared" si="10"/>
        <v>1.7465941414242228</v>
      </c>
      <c r="AO58">
        <f t="shared" si="11"/>
        <v>0.39498045669615306</v>
      </c>
      <c r="AP58">
        <f t="shared" si="12"/>
        <v>0.69596384467826899</v>
      </c>
      <c r="AQ58">
        <f t="shared" si="13"/>
        <v>7.1614366865055512E-2</v>
      </c>
      <c r="AR58">
        <f t="shared" si="14"/>
        <v>2.0754577125491067E-3</v>
      </c>
      <c r="AS58">
        <f t="shared" si="15"/>
        <v>8.5952189094816011E-4</v>
      </c>
      <c r="AT58">
        <f t="shared" si="16"/>
        <v>1.419782300047326E-3</v>
      </c>
      <c r="AU58">
        <f t="shared" si="17"/>
        <v>7.0794578438413513E-6</v>
      </c>
      <c r="AW58">
        <f t="shared" si="18"/>
        <v>2.2916666666666665</v>
      </c>
      <c r="AX58">
        <f t="shared" si="19"/>
        <v>1</v>
      </c>
      <c r="AY58">
        <f t="shared" si="20"/>
        <v>0.42309536569542772</v>
      </c>
      <c r="AZ58">
        <f t="shared" si="21"/>
        <v>0</v>
      </c>
      <c r="BA58">
        <f t="shared" si="22"/>
        <v>0</v>
      </c>
      <c r="BB58">
        <f t="shared" si="23"/>
        <v>1.8953353690639149E-2</v>
      </c>
      <c r="BC58">
        <f t="shared" si="24"/>
        <v>1.4125375446227531E-3</v>
      </c>
      <c r="BE58">
        <f t="shared" si="25"/>
        <v>3.4931882828484455</v>
      </c>
      <c r="BF58">
        <f t="shared" si="26"/>
        <v>0.78996091339230612</v>
      </c>
      <c r="BG58">
        <f t="shared" si="27"/>
        <v>0.69596384467826899</v>
      </c>
      <c r="BH58">
        <f t="shared" si="28"/>
        <v>7.1614366865055512E-2</v>
      </c>
      <c r="BI58">
        <f t="shared" si="29"/>
        <v>6.2263731376473201E-3</v>
      </c>
      <c r="BJ58">
        <f t="shared" si="30"/>
        <v>1.7190437818963202E-3</v>
      </c>
      <c r="BK58">
        <f t="shared" si="31"/>
        <v>2.8395646000946521E-3</v>
      </c>
      <c r="BL58">
        <f t="shared" si="32"/>
        <v>7.0794578438413513E-6</v>
      </c>
      <c r="BN58" s="1">
        <v>103.15895039999999</v>
      </c>
      <c r="BO58">
        <f>SUM(AW58:BC58)</f>
        <v>3.7351279235973562</v>
      </c>
      <c r="BP58">
        <f>SUM(BE58:BL58)</f>
        <v>5.061519468761559</v>
      </c>
      <c r="BQ58">
        <f t="shared" si="35"/>
        <v>0.73794597583781674</v>
      </c>
    </row>
    <row r="59" spans="1:69" x14ac:dyDescent="0.25">
      <c r="A59" s="1" t="s">
        <v>577</v>
      </c>
      <c r="B59" s="1" t="s">
        <v>183</v>
      </c>
      <c r="C59" s="1" t="s">
        <v>10</v>
      </c>
      <c r="D59" s="1" t="s">
        <v>11</v>
      </c>
      <c r="E59" s="1" t="s">
        <v>181</v>
      </c>
      <c r="F59" s="1">
        <v>103.15895039999999</v>
      </c>
      <c r="G59" s="1" t="s">
        <v>21</v>
      </c>
      <c r="H59" s="1" t="s">
        <v>115</v>
      </c>
      <c r="I59" s="2">
        <v>42233.371527777781</v>
      </c>
      <c r="K59" s="1">
        <v>8.1</v>
      </c>
      <c r="O59" s="1">
        <v>120</v>
      </c>
      <c r="P59" s="1">
        <v>88</v>
      </c>
      <c r="Q59" s="1" t="s">
        <v>54</v>
      </c>
      <c r="T59" s="1">
        <v>0.17</v>
      </c>
      <c r="V59" s="1">
        <v>73000</v>
      </c>
      <c r="W59" s="1">
        <v>10000</v>
      </c>
      <c r="X59" s="1">
        <v>17000</v>
      </c>
      <c r="Y59" s="1">
        <v>3000</v>
      </c>
      <c r="Z59" s="1">
        <v>26</v>
      </c>
      <c r="AA59" s="1" t="s">
        <v>93</v>
      </c>
      <c r="AB59" s="1">
        <v>71</v>
      </c>
      <c r="AD59" s="1">
        <v>26</v>
      </c>
      <c r="AF59">
        <f t="shared" si="3"/>
        <v>1.25</v>
      </c>
      <c r="AG59">
        <f t="shared" si="4"/>
        <v>0.88</v>
      </c>
      <c r="AH59" t="e">
        <f t="shared" si="5"/>
        <v>#VALUE!</v>
      </c>
      <c r="AI59">
        <f t="shared" si="6"/>
        <v>0</v>
      </c>
      <c r="AJ59">
        <f t="shared" si="7"/>
        <v>0</v>
      </c>
      <c r="AK59">
        <f t="shared" si="8"/>
        <v>8.9501947983573766E-3</v>
      </c>
      <c r="AL59">
        <f t="shared" si="9"/>
        <v>1.2589254117941642E-3</v>
      </c>
      <c r="AN59">
        <f t="shared" si="10"/>
        <v>1.8214481760566894</v>
      </c>
      <c r="AO59">
        <f t="shared" si="11"/>
        <v>0.41143797572515944</v>
      </c>
      <c r="AP59">
        <f t="shared" si="12"/>
        <v>0.73946158497066072</v>
      </c>
      <c r="AQ59">
        <f t="shared" si="13"/>
        <v>7.6729678783988051E-2</v>
      </c>
      <c r="AR59">
        <f t="shared" si="14"/>
        <v>9.6360536654065674E-4</v>
      </c>
      <c r="AS59" t="e">
        <f t="shared" si="15"/>
        <v>#VALUE!</v>
      </c>
      <c r="AT59">
        <f t="shared" si="16"/>
        <v>1.2923659397866686E-3</v>
      </c>
      <c r="AU59">
        <f t="shared" si="17"/>
        <v>7.9432823472428082E-6</v>
      </c>
      <c r="AW59">
        <f t="shared" si="18"/>
        <v>2.5</v>
      </c>
      <c r="AX59">
        <f t="shared" si="19"/>
        <v>0.88</v>
      </c>
      <c r="AZ59">
        <f t="shared" si="21"/>
        <v>0</v>
      </c>
      <c r="BA59">
        <f t="shared" si="22"/>
        <v>0</v>
      </c>
      <c r="BB59">
        <f t="shared" si="23"/>
        <v>8.9501947983573766E-3</v>
      </c>
      <c r="BC59">
        <f t="shared" si="24"/>
        <v>1.2589254117941642E-3</v>
      </c>
      <c r="BE59">
        <f t="shared" si="25"/>
        <v>3.6428963521133788</v>
      </c>
      <c r="BF59">
        <f t="shared" si="26"/>
        <v>0.82287595145031889</v>
      </c>
      <c r="BG59">
        <f t="shared" si="27"/>
        <v>0.73946158497066072</v>
      </c>
      <c r="BH59">
        <f t="shared" si="28"/>
        <v>7.6729678783988051E-2</v>
      </c>
      <c r="BI59">
        <f t="shared" si="29"/>
        <v>2.8908160996219704E-3</v>
      </c>
      <c r="BK59">
        <f t="shared" si="31"/>
        <v>2.5847318795733372E-3</v>
      </c>
      <c r="BL59">
        <f t="shared" si="32"/>
        <v>7.9432823472428082E-6</v>
      </c>
      <c r="BN59" s="1">
        <v>103.15895039999999</v>
      </c>
      <c r="BO59">
        <f>SUM(AW59:BC59)</f>
        <v>3.3902091202101516</v>
      </c>
      <c r="BP59">
        <f>SUM(BE59:BL59)</f>
        <v>5.2874470585798905</v>
      </c>
      <c r="BQ59" s="13">
        <f t="shared" si="35"/>
        <v>0.64118072155614136</v>
      </c>
    </row>
    <row r="60" spans="1:69" x14ac:dyDescent="0.25">
      <c r="A60" s="1" t="s">
        <v>578</v>
      </c>
      <c r="B60" s="1" t="s">
        <v>185</v>
      </c>
      <c r="C60" s="1" t="s">
        <v>7</v>
      </c>
      <c r="D60" s="1">
        <v>0</v>
      </c>
      <c r="E60" s="1">
        <v>9416</v>
      </c>
      <c r="F60" s="1">
        <v>116.64525312000002</v>
      </c>
      <c r="G60" s="1" t="s">
        <v>21</v>
      </c>
      <c r="H60" s="1" t="s">
        <v>186</v>
      </c>
      <c r="I60" s="2">
        <v>42230.46875</v>
      </c>
      <c r="O60" s="1">
        <v>98</v>
      </c>
      <c r="R60" s="1">
        <v>2.3E-2</v>
      </c>
      <c r="S60" s="1">
        <v>7.4000000000000003E-3</v>
      </c>
      <c r="T60" s="1">
        <v>0.37</v>
      </c>
      <c r="Z60" s="1">
        <v>54</v>
      </c>
      <c r="AB60" s="1">
        <v>26</v>
      </c>
      <c r="AD60" s="1">
        <v>6.9</v>
      </c>
      <c r="AF60">
        <f t="shared" si="3"/>
        <v>1.0208333333333333</v>
      </c>
      <c r="AG60">
        <f t="shared" si="4"/>
        <v>0</v>
      </c>
      <c r="AH60">
        <f t="shared" si="5"/>
        <v>0</v>
      </c>
      <c r="AI60">
        <f t="shared" si="6"/>
        <v>2.8785982478097622E-4</v>
      </c>
      <c r="AJ60">
        <f t="shared" si="7"/>
        <v>7.791934295040539E-5</v>
      </c>
      <c r="AK60">
        <f t="shared" si="8"/>
        <v>1.9479835737601349E-2</v>
      </c>
      <c r="AL60">
        <f t="shared" si="9"/>
        <v>9.9999999999999994E-12</v>
      </c>
      <c r="AN60">
        <f t="shared" si="10"/>
        <v>0</v>
      </c>
      <c r="AO60">
        <f t="shared" si="11"/>
        <v>0</v>
      </c>
      <c r="AP60">
        <f t="shared" si="12"/>
        <v>0</v>
      </c>
      <c r="AQ60">
        <f t="shared" si="13"/>
        <v>0</v>
      </c>
      <c r="AR60">
        <f t="shared" si="14"/>
        <v>2.0013342228152103E-3</v>
      </c>
      <c r="AS60">
        <f t="shared" si="15"/>
        <v>0</v>
      </c>
      <c r="AT60">
        <f t="shared" si="16"/>
        <v>4.7326076668244201E-4</v>
      </c>
      <c r="AU60">
        <f t="shared" si="17"/>
        <v>1000</v>
      </c>
      <c r="AW60">
        <f t="shared" si="18"/>
        <v>2.0416666666666665</v>
      </c>
      <c r="AX60">
        <f t="shared" si="19"/>
        <v>0</v>
      </c>
      <c r="AY60">
        <f t="shared" si="20"/>
        <v>0</v>
      </c>
      <c r="AZ60">
        <f t="shared" si="21"/>
        <v>2.8785982478097622E-4</v>
      </c>
      <c r="BA60">
        <f t="shared" si="22"/>
        <v>7.791934295040539E-5</v>
      </c>
      <c r="BB60">
        <f t="shared" si="23"/>
        <v>1.9479835737601349E-2</v>
      </c>
      <c r="BC60">
        <f t="shared" si="24"/>
        <v>9.9999999999999994E-12</v>
      </c>
      <c r="BE60">
        <f t="shared" si="25"/>
        <v>0</v>
      </c>
      <c r="BF60">
        <f t="shared" si="26"/>
        <v>0</v>
      </c>
      <c r="BG60">
        <f t="shared" si="27"/>
        <v>0</v>
      </c>
      <c r="BH60">
        <f t="shared" si="28"/>
        <v>0</v>
      </c>
      <c r="BI60">
        <f t="shared" si="29"/>
        <v>6.0040026684456309E-3</v>
      </c>
      <c r="BJ60">
        <f t="shared" si="30"/>
        <v>0</v>
      </c>
      <c r="BK60">
        <f t="shared" si="31"/>
        <v>9.4652153336488402E-4</v>
      </c>
      <c r="BN60" s="1">
        <v>116.64525312000002</v>
      </c>
    </row>
    <row r="61" spans="1:69" x14ac:dyDescent="0.25">
      <c r="A61" s="1" t="s">
        <v>579</v>
      </c>
      <c r="B61" s="1" t="s">
        <v>188</v>
      </c>
      <c r="C61" s="1" t="s">
        <v>7</v>
      </c>
      <c r="D61" s="1" t="s">
        <v>187</v>
      </c>
      <c r="E61" s="1">
        <v>66</v>
      </c>
      <c r="F61" s="1">
        <v>127.83019392000001</v>
      </c>
      <c r="G61" s="1" t="s">
        <v>21</v>
      </c>
      <c r="H61" s="1" t="s">
        <v>186</v>
      </c>
      <c r="I61" s="2">
        <v>42230.520833333336</v>
      </c>
      <c r="J61" s="1">
        <v>20.47</v>
      </c>
      <c r="K61" s="1">
        <v>7</v>
      </c>
      <c r="L61" s="1">
        <v>428.7</v>
      </c>
      <c r="M61" s="1">
        <v>7.99</v>
      </c>
      <c r="O61" s="1">
        <v>98</v>
      </c>
      <c r="R61" s="1">
        <v>1.7000000000000001E-2</v>
      </c>
      <c r="S61" s="1">
        <v>6.7000000000000002E-3</v>
      </c>
      <c r="T61" s="1">
        <v>0.36</v>
      </c>
      <c r="Z61" s="1">
        <v>100</v>
      </c>
      <c r="AB61" s="1">
        <v>70</v>
      </c>
      <c r="AD61" s="1">
        <v>47</v>
      </c>
      <c r="AF61">
        <f t="shared" si="3"/>
        <v>1.0208333333333333</v>
      </c>
      <c r="AG61">
        <f t="shared" si="4"/>
        <v>0</v>
      </c>
      <c r="AH61">
        <f t="shared" si="5"/>
        <v>0</v>
      </c>
      <c r="AI61">
        <f t="shared" si="6"/>
        <v>2.1276595744680851E-4</v>
      </c>
      <c r="AJ61">
        <f t="shared" si="7"/>
        <v>7.0548594292934609E-5</v>
      </c>
      <c r="AK61">
        <f t="shared" si="8"/>
        <v>1.8953353690639149E-2</v>
      </c>
      <c r="AL61">
        <f t="shared" si="9"/>
        <v>9.9999999999999991E-5</v>
      </c>
      <c r="AN61">
        <f t="shared" si="10"/>
        <v>0</v>
      </c>
      <c r="AO61">
        <f t="shared" si="11"/>
        <v>0</v>
      </c>
      <c r="AP61">
        <f t="shared" si="12"/>
        <v>0</v>
      </c>
      <c r="AQ61">
        <f t="shared" si="13"/>
        <v>0</v>
      </c>
      <c r="AR61">
        <f t="shared" si="14"/>
        <v>3.7061744866948338E-3</v>
      </c>
      <c r="AS61">
        <f t="shared" si="15"/>
        <v>0</v>
      </c>
      <c r="AT61">
        <f t="shared" si="16"/>
        <v>1.2741636026065747E-3</v>
      </c>
      <c r="AU61">
        <f t="shared" si="17"/>
        <v>9.9999999999999991E-5</v>
      </c>
      <c r="AW61">
        <f t="shared" si="18"/>
        <v>2.0416666666666665</v>
      </c>
      <c r="AX61">
        <f t="shared" si="19"/>
        <v>0</v>
      </c>
      <c r="AY61">
        <f t="shared" si="20"/>
        <v>0</v>
      </c>
      <c r="AZ61">
        <f t="shared" si="21"/>
        <v>2.1276595744680851E-4</v>
      </c>
      <c r="BA61">
        <f t="shared" si="22"/>
        <v>7.0548594292934609E-5</v>
      </c>
      <c r="BB61">
        <f t="shared" si="23"/>
        <v>1.8953353690639149E-2</v>
      </c>
      <c r="BC61">
        <f t="shared" si="24"/>
        <v>9.9999999999999991E-5</v>
      </c>
      <c r="BE61">
        <f t="shared" si="25"/>
        <v>0</v>
      </c>
      <c r="BF61">
        <f t="shared" si="26"/>
        <v>0</v>
      </c>
      <c r="BG61">
        <f t="shared" si="27"/>
        <v>0</v>
      </c>
      <c r="BH61">
        <f t="shared" si="28"/>
        <v>0</v>
      </c>
      <c r="BI61">
        <f t="shared" si="29"/>
        <v>1.1118523460084502E-2</v>
      </c>
      <c r="BJ61">
        <f t="shared" si="30"/>
        <v>0</v>
      </c>
      <c r="BK61">
        <f t="shared" si="31"/>
        <v>2.5483272052131494E-3</v>
      </c>
      <c r="BL61">
        <f t="shared" si="32"/>
        <v>9.9999999999999991E-5</v>
      </c>
      <c r="BN61" s="1">
        <v>127.83019392000001</v>
      </c>
    </row>
    <row r="62" spans="1:69" x14ac:dyDescent="0.25">
      <c r="A62" s="1" t="s">
        <v>513</v>
      </c>
      <c r="B62" s="1">
        <v>2495777</v>
      </c>
      <c r="C62" s="1" t="s">
        <v>114</v>
      </c>
      <c r="D62" s="1" t="s">
        <v>190</v>
      </c>
      <c r="E62" s="1" t="s">
        <v>191</v>
      </c>
      <c r="F62" s="1">
        <v>146.16062208</v>
      </c>
      <c r="G62" s="1" t="s">
        <v>21</v>
      </c>
      <c r="H62" s="1" t="s">
        <v>186</v>
      </c>
      <c r="I62" s="2">
        <v>42426.447916666664</v>
      </c>
      <c r="L62" s="1">
        <v>491</v>
      </c>
      <c r="O62" s="1">
        <v>114</v>
      </c>
      <c r="P62" s="1">
        <v>125</v>
      </c>
      <c r="Q62" s="1">
        <v>12.2</v>
      </c>
      <c r="T62" s="1">
        <v>0.3</v>
      </c>
      <c r="AF62">
        <f t="shared" si="3"/>
        <v>1.1875</v>
      </c>
      <c r="AG62">
        <f t="shared" si="4"/>
        <v>1.25</v>
      </c>
      <c r="AH62">
        <f t="shared" si="5"/>
        <v>0.34411756409894784</v>
      </c>
      <c r="AI62">
        <f t="shared" si="6"/>
        <v>0</v>
      </c>
      <c r="AJ62">
        <f t="shared" si="7"/>
        <v>0</v>
      </c>
      <c r="AK62">
        <f t="shared" si="8"/>
        <v>1.5794461408865958E-2</v>
      </c>
      <c r="AL62">
        <f t="shared" si="9"/>
        <v>9.9999999999999994E-12</v>
      </c>
      <c r="AN62">
        <f t="shared" si="10"/>
        <v>0</v>
      </c>
      <c r="AO62">
        <f t="shared" si="11"/>
        <v>0</v>
      </c>
      <c r="AP62">
        <f t="shared" si="12"/>
        <v>0</v>
      </c>
      <c r="AQ62">
        <f t="shared" si="13"/>
        <v>0</v>
      </c>
      <c r="AR62">
        <f t="shared" si="14"/>
        <v>0</v>
      </c>
      <c r="AS62">
        <f t="shared" si="15"/>
        <v>0</v>
      </c>
      <c r="AT62">
        <f t="shared" si="16"/>
        <v>0</v>
      </c>
      <c r="AU62">
        <f t="shared" si="17"/>
        <v>1000</v>
      </c>
      <c r="AW62">
        <f t="shared" si="18"/>
        <v>2.375</v>
      </c>
      <c r="AX62">
        <f t="shared" si="19"/>
        <v>1.25</v>
      </c>
      <c r="AY62">
        <f t="shared" si="20"/>
        <v>0.34411756409894784</v>
      </c>
      <c r="AZ62">
        <f t="shared" si="21"/>
        <v>0</v>
      </c>
      <c r="BA62">
        <f t="shared" si="22"/>
        <v>0</v>
      </c>
      <c r="BB62">
        <f t="shared" si="23"/>
        <v>1.5794461408865958E-2</v>
      </c>
      <c r="BC62">
        <f t="shared" si="24"/>
        <v>9.9999999999999994E-12</v>
      </c>
      <c r="BE62">
        <f t="shared" si="25"/>
        <v>0</v>
      </c>
      <c r="BF62">
        <f t="shared" si="26"/>
        <v>0</v>
      </c>
      <c r="BG62">
        <f t="shared" si="27"/>
        <v>0</v>
      </c>
      <c r="BH62">
        <f t="shared" si="28"/>
        <v>0</v>
      </c>
      <c r="BI62">
        <f t="shared" si="29"/>
        <v>0</v>
      </c>
      <c r="BJ62">
        <f t="shared" si="30"/>
        <v>0</v>
      </c>
      <c r="BK62">
        <f t="shared" si="31"/>
        <v>0</v>
      </c>
      <c r="BN62" s="1">
        <v>146.16062208</v>
      </c>
    </row>
    <row r="63" spans="1:69" x14ac:dyDescent="0.25">
      <c r="A63" s="1" t="s">
        <v>580</v>
      </c>
      <c r="B63" s="1" t="s">
        <v>198</v>
      </c>
      <c r="C63" s="1" t="s">
        <v>114</v>
      </c>
      <c r="D63" s="1" t="s">
        <v>197</v>
      </c>
      <c r="E63" s="1" t="s">
        <v>199</v>
      </c>
      <c r="F63" s="1">
        <v>162.99436032000003</v>
      </c>
      <c r="G63" s="1" t="s">
        <v>127</v>
      </c>
      <c r="H63" s="1" t="s">
        <v>186</v>
      </c>
      <c r="I63" s="2">
        <v>42222.777083333334</v>
      </c>
      <c r="O63" s="1">
        <v>85.9</v>
      </c>
      <c r="P63" s="1">
        <v>107</v>
      </c>
      <c r="Q63" s="1">
        <v>10.3</v>
      </c>
      <c r="R63" s="1">
        <v>2.3E-2</v>
      </c>
      <c r="T63" s="1">
        <v>0.34</v>
      </c>
      <c r="V63" s="1">
        <v>59000</v>
      </c>
      <c r="W63" s="1">
        <v>9600</v>
      </c>
      <c r="Z63" s="1">
        <v>50</v>
      </c>
      <c r="AB63" s="1">
        <v>24</v>
      </c>
      <c r="AD63" s="1" t="s">
        <v>195</v>
      </c>
      <c r="AF63">
        <f t="shared" si="3"/>
        <v>0.89479166666666676</v>
      </c>
      <c r="AG63">
        <f t="shared" si="4"/>
        <v>1.07</v>
      </c>
      <c r="AH63">
        <f t="shared" si="5"/>
        <v>0.29052548444419374</v>
      </c>
      <c r="AI63">
        <f t="shared" si="6"/>
        <v>2.8785982478097622E-4</v>
      </c>
      <c r="AJ63">
        <f t="shared" si="7"/>
        <v>0</v>
      </c>
      <c r="AK63">
        <f t="shared" si="8"/>
        <v>1.7900389596714753E-2</v>
      </c>
      <c r="AL63">
        <f t="shared" si="9"/>
        <v>9.9999999999999994E-12</v>
      </c>
      <c r="AN63">
        <f t="shared" si="10"/>
        <v>1.4721293477718449</v>
      </c>
      <c r="AO63">
        <f t="shared" si="11"/>
        <v>0.39498045669615306</v>
      </c>
      <c r="AP63">
        <f t="shared" si="12"/>
        <v>0</v>
      </c>
      <c r="AQ63">
        <f t="shared" si="13"/>
        <v>0</v>
      </c>
      <c r="AR63">
        <f t="shared" si="14"/>
        <v>1.8530872433474169E-3</v>
      </c>
      <c r="AS63">
        <f t="shared" si="15"/>
        <v>0</v>
      </c>
      <c r="AT63">
        <f t="shared" si="16"/>
        <v>4.3685609232225418E-4</v>
      </c>
      <c r="AU63">
        <f t="shared" si="17"/>
        <v>1000</v>
      </c>
      <c r="AW63">
        <f t="shared" si="18"/>
        <v>1.7895833333333335</v>
      </c>
      <c r="AX63">
        <f t="shared" si="19"/>
        <v>1.07</v>
      </c>
      <c r="AY63">
        <f t="shared" si="20"/>
        <v>0.29052548444419374</v>
      </c>
      <c r="AZ63">
        <f t="shared" si="21"/>
        <v>2.8785982478097622E-4</v>
      </c>
      <c r="BA63">
        <f t="shared" si="22"/>
        <v>0</v>
      </c>
      <c r="BB63">
        <f t="shared" si="23"/>
        <v>1.7900389596714753E-2</v>
      </c>
      <c r="BC63">
        <f t="shared" si="24"/>
        <v>9.9999999999999994E-12</v>
      </c>
      <c r="BE63">
        <f t="shared" si="25"/>
        <v>2.9442586955436898</v>
      </c>
      <c r="BF63">
        <f t="shared" si="26"/>
        <v>0.78996091339230612</v>
      </c>
      <c r="BG63">
        <f t="shared" si="27"/>
        <v>0</v>
      </c>
      <c r="BH63">
        <f t="shared" si="28"/>
        <v>0</v>
      </c>
      <c r="BI63">
        <f t="shared" si="29"/>
        <v>5.5592617300422508E-3</v>
      </c>
      <c r="BJ63">
        <f t="shared" si="30"/>
        <v>0</v>
      </c>
      <c r="BK63">
        <f t="shared" si="31"/>
        <v>8.7371218464450835E-4</v>
      </c>
      <c r="BN63" s="1">
        <v>162.99436032000003</v>
      </c>
      <c r="BO63">
        <f t="shared" ref="BO63:BO81" si="38">SUM(AW63:BC63)</f>
        <v>3.1682970672090232</v>
      </c>
      <c r="BP63">
        <f t="shared" ref="BP63:BP81" si="39">SUM(BE63:BL63)</f>
        <v>3.7406525828506827</v>
      </c>
      <c r="BQ63">
        <f t="shared" si="35"/>
        <v>0.84699046410627155</v>
      </c>
    </row>
    <row r="64" spans="1:69" x14ac:dyDescent="0.25">
      <c r="A64" s="1" t="s">
        <v>581</v>
      </c>
      <c r="B64" s="1" t="s">
        <v>208</v>
      </c>
      <c r="C64" s="1" t="s">
        <v>114</v>
      </c>
      <c r="D64" s="1" t="s">
        <v>207</v>
      </c>
      <c r="E64" s="1" t="s">
        <v>209</v>
      </c>
      <c r="F64" s="1">
        <v>164.08871424</v>
      </c>
      <c r="G64" s="1" t="s">
        <v>21</v>
      </c>
      <c r="H64" s="1" t="s">
        <v>186</v>
      </c>
      <c r="I64" s="2">
        <v>42223.694444444445</v>
      </c>
      <c r="O64" s="1">
        <v>81.8</v>
      </c>
      <c r="P64" s="1">
        <v>99.3</v>
      </c>
      <c r="Q64" s="1" t="s">
        <v>210</v>
      </c>
      <c r="R64" s="1">
        <v>1.7999999999999999E-2</v>
      </c>
      <c r="T64" s="1">
        <v>0.33</v>
      </c>
      <c r="V64" s="1">
        <v>56000</v>
      </c>
      <c r="W64" s="1">
        <v>9200</v>
      </c>
      <c r="Z64" s="1">
        <v>40</v>
      </c>
      <c r="AB64" s="1">
        <v>11</v>
      </c>
      <c r="AD64" s="1" t="s">
        <v>195</v>
      </c>
      <c r="AF64">
        <f t="shared" si="3"/>
        <v>0.8520833333333333</v>
      </c>
      <c r="AG64">
        <f t="shared" si="4"/>
        <v>0.99299999999999999</v>
      </c>
      <c r="AH64" t="e">
        <f t="shared" si="5"/>
        <v>#VALUE!</v>
      </c>
      <c r="AI64">
        <f t="shared" si="6"/>
        <v>2.252816020025031E-4</v>
      </c>
      <c r="AJ64">
        <f t="shared" si="7"/>
        <v>0</v>
      </c>
      <c r="AK64">
        <f t="shared" si="8"/>
        <v>1.7373907549752553E-2</v>
      </c>
      <c r="AL64">
        <f t="shared" si="9"/>
        <v>9.9999999999999994E-12</v>
      </c>
      <c r="AN64">
        <f t="shared" si="10"/>
        <v>1.3972753131393782</v>
      </c>
      <c r="AO64">
        <f t="shared" si="11"/>
        <v>0.37852293766714668</v>
      </c>
      <c r="AP64">
        <f t="shared" si="12"/>
        <v>0</v>
      </c>
      <c r="AQ64">
        <f t="shared" si="13"/>
        <v>0</v>
      </c>
      <c r="AR64">
        <f t="shared" si="14"/>
        <v>1.4824697946779334E-3</v>
      </c>
      <c r="AS64">
        <f t="shared" si="15"/>
        <v>0</v>
      </c>
      <c r="AT64">
        <f t="shared" si="16"/>
        <v>2.0022570898103317E-4</v>
      </c>
      <c r="AU64">
        <f t="shared" si="17"/>
        <v>1000</v>
      </c>
      <c r="AW64">
        <f t="shared" si="18"/>
        <v>1.7041666666666666</v>
      </c>
      <c r="AX64">
        <f t="shared" si="19"/>
        <v>0.99299999999999999</v>
      </c>
      <c r="AZ64">
        <f t="shared" si="21"/>
        <v>2.252816020025031E-4</v>
      </c>
      <c r="BA64">
        <f t="shared" si="22"/>
        <v>0</v>
      </c>
      <c r="BB64">
        <f t="shared" si="23"/>
        <v>1.7373907549752553E-2</v>
      </c>
      <c r="BC64">
        <f t="shared" si="24"/>
        <v>9.9999999999999994E-12</v>
      </c>
      <c r="BE64">
        <f t="shared" si="25"/>
        <v>2.7945506262787565</v>
      </c>
      <c r="BF64">
        <f t="shared" si="26"/>
        <v>0.75704587533429335</v>
      </c>
      <c r="BG64">
        <f t="shared" si="27"/>
        <v>0</v>
      </c>
      <c r="BH64">
        <f t="shared" si="28"/>
        <v>0</v>
      </c>
      <c r="BI64">
        <f t="shared" si="29"/>
        <v>4.4474093840338007E-3</v>
      </c>
      <c r="BJ64">
        <f t="shared" si="30"/>
        <v>0</v>
      </c>
      <c r="BK64">
        <f t="shared" si="31"/>
        <v>4.0045141796206634E-4</v>
      </c>
      <c r="BN64" s="1">
        <v>164.08871424</v>
      </c>
      <c r="BO64">
        <f t="shared" si="38"/>
        <v>2.7147658558284218</v>
      </c>
      <c r="BP64">
        <f t="shared" si="39"/>
        <v>3.5564443624150455</v>
      </c>
      <c r="BQ64">
        <f t="shared" si="35"/>
        <v>0.76333708029244352</v>
      </c>
    </row>
    <row r="65" spans="1:69" x14ac:dyDescent="0.25">
      <c r="A65" s="1" t="s">
        <v>516</v>
      </c>
      <c r="B65" s="1" t="s">
        <v>215</v>
      </c>
      <c r="C65" s="1" t="s">
        <v>114</v>
      </c>
      <c r="D65" s="1" t="s">
        <v>207</v>
      </c>
      <c r="E65" s="1" t="s">
        <v>209</v>
      </c>
      <c r="F65" s="1">
        <v>164.08871424</v>
      </c>
      <c r="G65" s="1" t="s">
        <v>21</v>
      </c>
      <c r="H65" s="1" t="s">
        <v>186</v>
      </c>
      <c r="I65" s="2">
        <v>42224.944444444445</v>
      </c>
      <c r="O65" s="1">
        <v>85.8</v>
      </c>
      <c r="P65" s="1">
        <v>97.1</v>
      </c>
      <c r="Q65" s="1" t="s">
        <v>210</v>
      </c>
      <c r="R65" s="1">
        <v>2.1999999999999999E-2</v>
      </c>
      <c r="T65" s="1">
        <v>0.35</v>
      </c>
      <c r="V65" s="1">
        <v>56000</v>
      </c>
      <c r="W65" s="1">
        <v>8900</v>
      </c>
      <c r="Z65" s="1">
        <v>30</v>
      </c>
      <c r="AB65" s="1">
        <v>9</v>
      </c>
      <c r="AD65" s="1" t="s">
        <v>195</v>
      </c>
      <c r="AF65">
        <f t="shared" si="3"/>
        <v>0.89374999999999993</v>
      </c>
      <c r="AG65">
        <f t="shared" si="4"/>
        <v>0.97099999999999997</v>
      </c>
      <c r="AH65" t="e">
        <f t="shared" si="5"/>
        <v>#VALUE!</v>
      </c>
      <c r="AI65">
        <f t="shared" si="6"/>
        <v>2.7534418022528154E-4</v>
      </c>
      <c r="AJ65">
        <f t="shared" si="7"/>
        <v>0</v>
      </c>
      <c r="AK65">
        <f t="shared" si="8"/>
        <v>1.8426871643676949E-2</v>
      </c>
      <c r="AL65">
        <f t="shared" si="9"/>
        <v>9.9999999999999994E-12</v>
      </c>
      <c r="AN65">
        <f t="shared" si="10"/>
        <v>1.3972753131393782</v>
      </c>
      <c r="AO65">
        <f t="shared" si="11"/>
        <v>0.36617979839539189</v>
      </c>
      <c r="AP65">
        <f t="shared" si="12"/>
        <v>0</v>
      </c>
      <c r="AQ65">
        <f t="shared" si="13"/>
        <v>0</v>
      </c>
      <c r="AR65">
        <f t="shared" si="14"/>
        <v>1.1118523460084502E-3</v>
      </c>
      <c r="AS65">
        <f t="shared" si="15"/>
        <v>0</v>
      </c>
      <c r="AT65">
        <f t="shared" si="16"/>
        <v>1.6382103462084531E-4</v>
      </c>
      <c r="AU65">
        <f t="shared" si="17"/>
        <v>1000</v>
      </c>
      <c r="AW65">
        <f t="shared" si="18"/>
        <v>1.7874999999999999</v>
      </c>
      <c r="AX65">
        <f t="shared" si="19"/>
        <v>0.97099999999999997</v>
      </c>
      <c r="AZ65">
        <f t="shared" si="21"/>
        <v>2.7534418022528154E-4</v>
      </c>
      <c r="BA65">
        <f t="shared" si="22"/>
        <v>0</v>
      </c>
      <c r="BB65">
        <f t="shared" si="23"/>
        <v>1.8426871643676949E-2</v>
      </c>
      <c r="BC65">
        <f t="shared" si="24"/>
        <v>9.9999999999999994E-12</v>
      </c>
      <c r="BE65">
        <f t="shared" si="25"/>
        <v>2.7945506262787565</v>
      </c>
      <c r="BF65">
        <f t="shared" si="26"/>
        <v>0.73235959679078377</v>
      </c>
      <c r="BG65">
        <f t="shared" si="27"/>
        <v>0</v>
      </c>
      <c r="BH65">
        <f t="shared" si="28"/>
        <v>0</v>
      </c>
      <c r="BI65">
        <f t="shared" si="29"/>
        <v>3.3355570380253505E-3</v>
      </c>
      <c r="BJ65">
        <f t="shared" si="30"/>
        <v>0</v>
      </c>
      <c r="BK65">
        <f t="shared" si="31"/>
        <v>3.2764206924169062E-4</v>
      </c>
      <c r="BN65" s="1">
        <v>164.08871424</v>
      </c>
      <c r="BO65">
        <f t="shared" si="38"/>
        <v>2.7772022158339023</v>
      </c>
      <c r="BP65">
        <f t="shared" si="39"/>
        <v>3.5305734221768073</v>
      </c>
      <c r="BQ65">
        <f t="shared" si="35"/>
        <v>0.78661505759639261</v>
      </c>
    </row>
    <row r="66" spans="1:69" x14ac:dyDescent="0.25">
      <c r="A66" s="1" t="s">
        <v>583</v>
      </c>
      <c r="B66" s="1" t="s">
        <v>217</v>
      </c>
      <c r="C66" s="1" t="s">
        <v>114</v>
      </c>
      <c r="D66" s="1" t="s">
        <v>207</v>
      </c>
      <c r="E66" s="1" t="s">
        <v>209</v>
      </c>
      <c r="F66" s="1">
        <v>164.08871424</v>
      </c>
      <c r="G66" s="1" t="s">
        <v>21</v>
      </c>
      <c r="H66" s="1" t="s">
        <v>186</v>
      </c>
      <c r="I66" s="2">
        <v>42226.5625</v>
      </c>
      <c r="O66" s="1">
        <v>88.5</v>
      </c>
      <c r="P66" s="1">
        <v>89.6</v>
      </c>
      <c r="Q66" s="1" t="s">
        <v>210</v>
      </c>
      <c r="R66" s="1">
        <v>1.7000000000000001E-2</v>
      </c>
      <c r="T66" s="1">
        <v>0.34</v>
      </c>
      <c r="V66" s="1">
        <v>54000</v>
      </c>
      <c r="W66" s="1">
        <v>9100</v>
      </c>
      <c r="Z66" s="1">
        <v>50</v>
      </c>
      <c r="AB66" s="1">
        <v>8</v>
      </c>
      <c r="AD66" s="1" t="s">
        <v>195</v>
      </c>
      <c r="AF66">
        <f t="shared" si="3"/>
        <v>0.921875</v>
      </c>
      <c r="AG66">
        <f t="shared" si="4"/>
        <v>0.89599999999999991</v>
      </c>
      <c r="AH66" t="e">
        <f t="shared" si="5"/>
        <v>#VALUE!</v>
      </c>
      <c r="AI66">
        <f t="shared" si="6"/>
        <v>2.1276595744680851E-4</v>
      </c>
      <c r="AJ66">
        <f t="shared" si="7"/>
        <v>0</v>
      </c>
      <c r="AK66">
        <f t="shared" si="8"/>
        <v>1.7900389596714753E-2</v>
      </c>
      <c r="AL66">
        <f t="shared" si="9"/>
        <v>9.9999999999999994E-12</v>
      </c>
      <c r="AN66">
        <f t="shared" si="10"/>
        <v>1.3473726233844003</v>
      </c>
      <c r="AO66">
        <f t="shared" si="11"/>
        <v>0.37440855790989508</v>
      </c>
      <c r="AP66">
        <f t="shared" si="12"/>
        <v>0</v>
      </c>
      <c r="AQ66">
        <f t="shared" si="13"/>
        <v>0</v>
      </c>
      <c r="AR66">
        <f t="shared" si="14"/>
        <v>1.8530872433474169E-3</v>
      </c>
      <c r="AS66">
        <f t="shared" si="15"/>
        <v>0</v>
      </c>
      <c r="AT66">
        <f t="shared" si="16"/>
        <v>1.4561869744075139E-4</v>
      </c>
      <c r="AU66">
        <f t="shared" si="17"/>
        <v>1000</v>
      </c>
      <c r="AW66">
        <f t="shared" si="18"/>
        <v>1.84375</v>
      </c>
      <c r="AX66">
        <f t="shared" si="19"/>
        <v>0.89599999999999991</v>
      </c>
      <c r="AZ66">
        <f t="shared" si="21"/>
        <v>2.1276595744680851E-4</v>
      </c>
      <c r="BA66">
        <f t="shared" si="22"/>
        <v>0</v>
      </c>
      <c r="BB66">
        <f t="shared" si="23"/>
        <v>1.7900389596714753E-2</v>
      </c>
      <c r="BC66">
        <f t="shared" si="24"/>
        <v>9.9999999999999994E-12</v>
      </c>
      <c r="BE66">
        <f t="shared" si="25"/>
        <v>2.6947452467688007</v>
      </c>
      <c r="BF66">
        <f t="shared" si="26"/>
        <v>0.74881711581979016</v>
      </c>
      <c r="BG66">
        <f t="shared" si="27"/>
        <v>0</v>
      </c>
      <c r="BH66">
        <f t="shared" si="28"/>
        <v>0</v>
      </c>
      <c r="BI66">
        <f t="shared" si="29"/>
        <v>5.5592617300422508E-3</v>
      </c>
      <c r="BJ66">
        <f t="shared" si="30"/>
        <v>0</v>
      </c>
      <c r="BK66">
        <f t="shared" si="31"/>
        <v>2.9123739488150278E-4</v>
      </c>
      <c r="BN66" s="1">
        <v>164.08871424</v>
      </c>
      <c r="BO66">
        <f t="shared" si="38"/>
        <v>2.7578631555641615</v>
      </c>
      <c r="BP66">
        <f t="shared" si="39"/>
        <v>3.4494128617135145</v>
      </c>
      <c r="BQ66">
        <f t="shared" si="35"/>
        <v>0.79951669055764407</v>
      </c>
    </row>
    <row r="67" spans="1:69" x14ac:dyDescent="0.25">
      <c r="A67" s="1" t="s">
        <v>582</v>
      </c>
      <c r="B67" s="1" t="s">
        <v>214</v>
      </c>
      <c r="C67" s="1" t="s">
        <v>114</v>
      </c>
      <c r="D67" s="1" t="s">
        <v>207</v>
      </c>
      <c r="E67" s="1" t="s">
        <v>209</v>
      </c>
      <c r="F67" s="1">
        <v>164.08871424</v>
      </c>
      <c r="G67" s="1" t="s">
        <v>21</v>
      </c>
      <c r="H67" s="1" t="s">
        <v>186</v>
      </c>
      <c r="I67" s="2">
        <v>42224.708333333336</v>
      </c>
      <c r="O67" s="1">
        <v>88.9</v>
      </c>
      <c r="P67" s="1">
        <v>96</v>
      </c>
      <c r="Q67" s="1" t="s">
        <v>210</v>
      </c>
      <c r="R67" s="1">
        <v>1.9E-2</v>
      </c>
      <c r="T67" s="1">
        <v>0.38</v>
      </c>
      <c r="V67" s="1">
        <v>58000</v>
      </c>
      <c r="W67" s="1">
        <v>9300</v>
      </c>
      <c r="Z67" s="1">
        <v>70</v>
      </c>
      <c r="AB67" s="1">
        <v>11</v>
      </c>
      <c r="AD67" s="1" t="s">
        <v>195</v>
      </c>
      <c r="AF67">
        <f t="shared" si="3"/>
        <v>0.92604166666666676</v>
      </c>
      <c r="AG67">
        <f t="shared" si="4"/>
        <v>0.96</v>
      </c>
      <c r="AH67" t="e">
        <f t="shared" si="5"/>
        <v>#VALUE!</v>
      </c>
      <c r="AI67">
        <f t="shared" si="6"/>
        <v>2.3779724655819773E-4</v>
      </c>
      <c r="AJ67">
        <f t="shared" si="7"/>
        <v>0</v>
      </c>
      <c r="AK67">
        <f t="shared" si="8"/>
        <v>2.0006317784563545E-2</v>
      </c>
      <c r="AL67">
        <f t="shared" si="9"/>
        <v>9.9999999999999994E-12</v>
      </c>
      <c r="AN67">
        <f t="shared" si="10"/>
        <v>1.4471780028943559</v>
      </c>
      <c r="AO67">
        <f t="shared" si="11"/>
        <v>0.38263731742439827</v>
      </c>
      <c r="AP67">
        <f t="shared" si="12"/>
        <v>0</v>
      </c>
      <c r="AQ67">
        <f t="shared" si="13"/>
        <v>0</v>
      </c>
      <c r="AR67">
        <f t="shared" si="14"/>
        <v>2.5943221406863836E-3</v>
      </c>
      <c r="AS67">
        <f t="shared" si="15"/>
        <v>0</v>
      </c>
      <c r="AT67">
        <f t="shared" si="16"/>
        <v>2.0022570898103317E-4</v>
      </c>
      <c r="AU67">
        <f t="shared" si="17"/>
        <v>1000</v>
      </c>
      <c r="AW67">
        <f t="shared" si="18"/>
        <v>1.8520833333333335</v>
      </c>
      <c r="AX67">
        <f t="shared" si="19"/>
        <v>0.96</v>
      </c>
      <c r="AZ67">
        <f t="shared" si="21"/>
        <v>2.3779724655819773E-4</v>
      </c>
      <c r="BA67">
        <f t="shared" si="22"/>
        <v>0</v>
      </c>
      <c r="BB67">
        <f t="shared" si="23"/>
        <v>2.0006317784563545E-2</v>
      </c>
      <c r="BC67">
        <f t="shared" si="24"/>
        <v>9.9999999999999994E-12</v>
      </c>
      <c r="BE67">
        <f t="shared" si="25"/>
        <v>2.8943560057887119</v>
      </c>
      <c r="BF67">
        <f t="shared" si="26"/>
        <v>0.76527463484879654</v>
      </c>
      <c r="BG67">
        <f t="shared" si="27"/>
        <v>0</v>
      </c>
      <c r="BH67">
        <f t="shared" si="28"/>
        <v>0</v>
      </c>
      <c r="BI67">
        <f t="shared" si="29"/>
        <v>7.7829664220591503E-3</v>
      </c>
      <c r="BJ67">
        <f t="shared" si="30"/>
        <v>0</v>
      </c>
      <c r="BK67">
        <f t="shared" si="31"/>
        <v>4.0045141796206634E-4</v>
      </c>
      <c r="BN67" s="1">
        <v>164.08871424</v>
      </c>
      <c r="BO67">
        <f t="shared" si="38"/>
        <v>2.8323274483744556</v>
      </c>
      <c r="BP67">
        <f t="shared" si="39"/>
        <v>3.6678140584775294</v>
      </c>
      <c r="BQ67">
        <f t="shared" si="35"/>
        <v>0.7722112962155242</v>
      </c>
    </row>
    <row r="68" spans="1:69" x14ac:dyDescent="0.25">
      <c r="A68" s="1" t="s">
        <v>584</v>
      </c>
      <c r="B68" s="1" t="s">
        <v>218</v>
      </c>
      <c r="C68" s="1" t="s">
        <v>114</v>
      </c>
      <c r="D68" s="1" t="s">
        <v>207</v>
      </c>
      <c r="E68" s="1" t="s">
        <v>209</v>
      </c>
      <c r="F68" s="1">
        <v>164.08871424</v>
      </c>
      <c r="G68" s="1" t="s">
        <v>21</v>
      </c>
      <c r="H68" s="1" t="s">
        <v>186</v>
      </c>
      <c r="I68" s="2">
        <v>42226.767361111109</v>
      </c>
      <c r="O68" s="1">
        <v>89.6</v>
      </c>
      <c r="P68" s="1">
        <v>96.5</v>
      </c>
      <c r="Q68" s="1" t="s">
        <v>210</v>
      </c>
      <c r="R68" s="1">
        <v>1.7000000000000001E-2</v>
      </c>
      <c r="T68" s="1">
        <v>0.34</v>
      </c>
      <c r="V68" s="1">
        <v>56000</v>
      </c>
      <c r="W68" s="1">
        <v>9200</v>
      </c>
      <c r="Z68" s="1">
        <v>50</v>
      </c>
      <c r="AB68" s="1">
        <v>8</v>
      </c>
      <c r="AD68" s="1" t="s">
        <v>195</v>
      </c>
      <c r="AF68">
        <f t="shared" si="3"/>
        <v>0.93333333333333324</v>
      </c>
      <c r="AG68">
        <f t="shared" si="4"/>
        <v>0.96499999999999997</v>
      </c>
      <c r="AH68" t="e">
        <f t="shared" si="5"/>
        <v>#VALUE!</v>
      </c>
      <c r="AI68">
        <f t="shared" si="6"/>
        <v>2.1276595744680851E-4</v>
      </c>
      <c r="AJ68">
        <f t="shared" si="7"/>
        <v>0</v>
      </c>
      <c r="AK68">
        <f t="shared" si="8"/>
        <v>1.7900389596714753E-2</v>
      </c>
      <c r="AL68">
        <f t="shared" si="9"/>
        <v>9.9999999999999994E-12</v>
      </c>
      <c r="AN68">
        <f t="shared" si="10"/>
        <v>1.3972753131393782</v>
      </c>
      <c r="AO68">
        <f t="shared" si="11"/>
        <v>0.37852293766714668</v>
      </c>
      <c r="AP68">
        <f t="shared" si="12"/>
        <v>0</v>
      </c>
      <c r="AQ68">
        <f t="shared" si="13"/>
        <v>0</v>
      </c>
      <c r="AR68">
        <f t="shared" si="14"/>
        <v>1.8530872433474169E-3</v>
      </c>
      <c r="AS68">
        <f t="shared" si="15"/>
        <v>0</v>
      </c>
      <c r="AT68">
        <f t="shared" si="16"/>
        <v>1.4561869744075139E-4</v>
      </c>
      <c r="AU68">
        <f t="shared" si="17"/>
        <v>1000</v>
      </c>
      <c r="AW68">
        <f t="shared" si="18"/>
        <v>1.8666666666666665</v>
      </c>
      <c r="AX68">
        <f t="shared" si="19"/>
        <v>0.96499999999999997</v>
      </c>
      <c r="AZ68">
        <f t="shared" si="21"/>
        <v>2.1276595744680851E-4</v>
      </c>
      <c r="BA68">
        <f t="shared" si="22"/>
        <v>0</v>
      </c>
      <c r="BB68">
        <f t="shared" si="23"/>
        <v>1.7900389596714753E-2</v>
      </c>
      <c r="BC68">
        <f t="shared" si="24"/>
        <v>9.9999999999999994E-12</v>
      </c>
      <c r="BE68">
        <f t="shared" si="25"/>
        <v>2.7945506262787565</v>
      </c>
      <c r="BF68">
        <f t="shared" si="26"/>
        <v>0.75704587533429335</v>
      </c>
      <c r="BG68">
        <f t="shared" si="27"/>
        <v>0</v>
      </c>
      <c r="BH68">
        <f t="shared" si="28"/>
        <v>0</v>
      </c>
      <c r="BI68">
        <f t="shared" si="29"/>
        <v>5.5592617300422508E-3</v>
      </c>
      <c r="BJ68">
        <f t="shared" si="30"/>
        <v>0</v>
      </c>
      <c r="BK68">
        <f t="shared" si="31"/>
        <v>2.9123739488150278E-4</v>
      </c>
      <c r="BN68" s="1">
        <v>164.08871424</v>
      </c>
      <c r="BO68">
        <f t="shared" si="38"/>
        <v>2.8497798222308282</v>
      </c>
      <c r="BP68">
        <f t="shared" si="39"/>
        <v>3.5574470007379735</v>
      </c>
      <c r="BQ68">
        <f t="shared" si="35"/>
        <v>0.80107442827388753</v>
      </c>
    </row>
    <row r="69" spans="1:69" x14ac:dyDescent="0.25">
      <c r="A69" s="1" t="s">
        <v>515</v>
      </c>
      <c r="B69" s="1" t="s">
        <v>216</v>
      </c>
      <c r="C69" s="1" t="s">
        <v>114</v>
      </c>
      <c r="D69" s="1" t="s">
        <v>207</v>
      </c>
      <c r="E69" s="1" t="s">
        <v>209</v>
      </c>
      <c r="F69" s="1">
        <v>164.08871424</v>
      </c>
      <c r="G69" s="1" t="s">
        <v>21</v>
      </c>
      <c r="H69" s="1" t="s">
        <v>186</v>
      </c>
      <c r="I69" s="2">
        <v>42225.239583333336</v>
      </c>
      <c r="O69" s="1">
        <v>89.8</v>
      </c>
      <c r="P69" s="1">
        <v>90.9</v>
      </c>
      <c r="Q69" s="1" t="s">
        <v>210</v>
      </c>
      <c r="R69" s="1">
        <v>2.3E-2</v>
      </c>
      <c r="T69" s="1">
        <v>0.38</v>
      </c>
      <c r="V69" s="1">
        <v>56000</v>
      </c>
      <c r="W69" s="1">
        <v>9100</v>
      </c>
      <c r="Z69" s="1">
        <v>30</v>
      </c>
      <c r="AB69" s="1">
        <v>9</v>
      </c>
      <c r="AD69" s="1" t="s">
        <v>195</v>
      </c>
      <c r="AF69">
        <f t="shared" si="3"/>
        <v>0.93541666666666667</v>
      </c>
      <c r="AG69">
        <f t="shared" si="4"/>
        <v>0.90900000000000003</v>
      </c>
      <c r="AH69" t="e">
        <f t="shared" si="5"/>
        <v>#VALUE!</v>
      </c>
      <c r="AI69">
        <f t="shared" si="6"/>
        <v>2.8785982478097622E-4</v>
      </c>
      <c r="AJ69">
        <f t="shared" si="7"/>
        <v>0</v>
      </c>
      <c r="AK69">
        <f t="shared" si="8"/>
        <v>2.0006317784563545E-2</v>
      </c>
      <c r="AL69">
        <f t="shared" si="9"/>
        <v>9.9999999999999994E-12</v>
      </c>
      <c r="AN69">
        <f t="shared" si="10"/>
        <v>1.3972753131393782</v>
      </c>
      <c r="AO69">
        <f t="shared" si="11"/>
        <v>0.37440855790989508</v>
      </c>
      <c r="AP69">
        <f t="shared" si="12"/>
        <v>0</v>
      </c>
      <c r="AQ69">
        <f t="shared" si="13"/>
        <v>0</v>
      </c>
      <c r="AR69">
        <f t="shared" si="14"/>
        <v>1.1118523460084502E-3</v>
      </c>
      <c r="AS69">
        <f t="shared" si="15"/>
        <v>0</v>
      </c>
      <c r="AT69">
        <f t="shared" si="16"/>
        <v>1.6382103462084531E-4</v>
      </c>
      <c r="AU69">
        <f t="shared" si="17"/>
        <v>1000</v>
      </c>
      <c r="AW69">
        <f t="shared" si="18"/>
        <v>1.8708333333333333</v>
      </c>
      <c r="AX69">
        <f t="shared" si="19"/>
        <v>0.90900000000000003</v>
      </c>
      <c r="AZ69">
        <f t="shared" si="21"/>
        <v>2.8785982478097622E-4</v>
      </c>
      <c r="BA69">
        <f t="shared" si="22"/>
        <v>0</v>
      </c>
      <c r="BB69">
        <f t="shared" si="23"/>
        <v>2.0006317784563545E-2</v>
      </c>
      <c r="BC69">
        <f t="shared" si="24"/>
        <v>9.9999999999999994E-12</v>
      </c>
      <c r="BE69">
        <f t="shared" si="25"/>
        <v>2.7945506262787565</v>
      </c>
      <c r="BF69">
        <f t="shared" si="26"/>
        <v>0.74881711581979016</v>
      </c>
      <c r="BG69">
        <f t="shared" si="27"/>
        <v>0</v>
      </c>
      <c r="BH69">
        <f t="shared" si="28"/>
        <v>0</v>
      </c>
      <c r="BI69">
        <f t="shared" si="29"/>
        <v>3.3355570380253505E-3</v>
      </c>
      <c r="BJ69">
        <f t="shared" si="30"/>
        <v>0</v>
      </c>
      <c r="BK69">
        <f t="shared" si="31"/>
        <v>3.2764206924169062E-4</v>
      </c>
      <c r="BN69" s="1">
        <v>164.08871424</v>
      </c>
      <c r="BO69">
        <f t="shared" si="38"/>
        <v>2.8001275109526778</v>
      </c>
      <c r="BP69">
        <f t="shared" si="39"/>
        <v>3.5470309412058136</v>
      </c>
      <c r="BQ69">
        <f t="shared" si="35"/>
        <v>0.78942855513991483</v>
      </c>
    </row>
    <row r="70" spans="1:69" x14ac:dyDescent="0.25">
      <c r="A70" s="1" t="s">
        <v>590</v>
      </c>
      <c r="B70" s="1" t="s">
        <v>225</v>
      </c>
      <c r="C70" s="1" t="s">
        <v>114</v>
      </c>
      <c r="D70" s="1" t="s">
        <v>207</v>
      </c>
      <c r="E70" s="1" t="s">
        <v>209</v>
      </c>
      <c r="F70" s="1">
        <v>164.08871424</v>
      </c>
      <c r="G70" s="1" t="s">
        <v>21</v>
      </c>
      <c r="H70" s="1" t="s">
        <v>186</v>
      </c>
      <c r="I70" s="2">
        <v>42228.729166666664</v>
      </c>
      <c r="O70" s="1">
        <v>90.3</v>
      </c>
      <c r="P70" s="1">
        <v>98.3</v>
      </c>
      <c r="Q70" s="1" t="s">
        <v>210</v>
      </c>
      <c r="R70" s="1">
        <v>2.1000000000000001E-2</v>
      </c>
      <c r="T70" s="1">
        <v>0.35</v>
      </c>
      <c r="V70" s="1">
        <v>57000</v>
      </c>
      <c r="W70" s="1">
        <v>9800</v>
      </c>
      <c r="Z70" s="1">
        <v>40</v>
      </c>
      <c r="AB70" s="1">
        <v>7</v>
      </c>
      <c r="AD70" s="1" t="s">
        <v>195</v>
      </c>
      <c r="AF70">
        <f t="shared" si="3"/>
        <v>0.94062499999999993</v>
      </c>
      <c r="AG70">
        <f t="shared" si="4"/>
        <v>0.98299999999999998</v>
      </c>
      <c r="AH70" t="e">
        <f t="shared" si="5"/>
        <v>#VALUE!</v>
      </c>
      <c r="AI70">
        <f t="shared" si="6"/>
        <v>2.6282853566958697E-4</v>
      </c>
      <c r="AJ70">
        <f t="shared" si="7"/>
        <v>0</v>
      </c>
      <c r="AK70">
        <f t="shared" si="8"/>
        <v>1.8426871643676949E-2</v>
      </c>
      <c r="AL70">
        <f t="shared" si="9"/>
        <v>9.9999999999999994E-12</v>
      </c>
      <c r="AN70">
        <f t="shared" si="10"/>
        <v>1.4222266580168672</v>
      </c>
      <c r="AO70">
        <f t="shared" si="11"/>
        <v>0.40320921621065625</v>
      </c>
      <c r="AP70">
        <f t="shared" si="12"/>
        <v>0</v>
      </c>
      <c r="AQ70">
        <f t="shared" si="13"/>
        <v>0</v>
      </c>
      <c r="AR70">
        <f t="shared" si="14"/>
        <v>1.4824697946779334E-3</v>
      </c>
      <c r="AS70">
        <f t="shared" si="15"/>
        <v>0</v>
      </c>
      <c r="AT70">
        <f t="shared" si="16"/>
        <v>1.2741636026065748E-4</v>
      </c>
      <c r="AU70">
        <f t="shared" si="17"/>
        <v>1000</v>
      </c>
      <c r="AW70">
        <f t="shared" si="18"/>
        <v>1.8812499999999999</v>
      </c>
      <c r="AX70">
        <f t="shared" si="19"/>
        <v>0.98299999999999998</v>
      </c>
      <c r="AZ70">
        <f t="shared" si="21"/>
        <v>2.6282853566958697E-4</v>
      </c>
      <c r="BA70">
        <f t="shared" si="22"/>
        <v>0</v>
      </c>
      <c r="BB70">
        <f t="shared" si="23"/>
        <v>1.8426871643676949E-2</v>
      </c>
      <c r="BC70">
        <f t="shared" si="24"/>
        <v>9.9999999999999994E-12</v>
      </c>
      <c r="BE70">
        <f t="shared" si="25"/>
        <v>2.8444533160337344</v>
      </c>
      <c r="BF70">
        <f t="shared" si="26"/>
        <v>0.8064184324213125</v>
      </c>
      <c r="BG70">
        <f t="shared" si="27"/>
        <v>0</v>
      </c>
      <c r="BH70">
        <f t="shared" si="28"/>
        <v>0</v>
      </c>
      <c r="BI70">
        <f t="shared" si="29"/>
        <v>4.4474093840338007E-3</v>
      </c>
      <c r="BJ70">
        <f t="shared" si="30"/>
        <v>0</v>
      </c>
      <c r="BK70">
        <f t="shared" si="31"/>
        <v>2.5483272052131495E-4</v>
      </c>
      <c r="BN70" s="1">
        <v>164.08871424</v>
      </c>
      <c r="BO70">
        <f t="shared" si="38"/>
        <v>2.8829397001893464</v>
      </c>
      <c r="BP70">
        <f t="shared" si="39"/>
        <v>3.6555739905596019</v>
      </c>
      <c r="BQ70">
        <f t="shared" si="35"/>
        <v>0.78864214146244671</v>
      </c>
    </row>
    <row r="71" spans="1:69" x14ac:dyDescent="0.25">
      <c r="A71" s="1" t="s">
        <v>585</v>
      </c>
      <c r="B71" s="1" t="s">
        <v>219</v>
      </c>
      <c r="C71" s="1" t="s">
        <v>114</v>
      </c>
      <c r="D71" s="1" t="s">
        <v>207</v>
      </c>
      <c r="E71" s="1" t="s">
        <v>209</v>
      </c>
      <c r="F71" s="1">
        <v>164.08871424</v>
      </c>
      <c r="G71" s="1" t="s">
        <v>21</v>
      </c>
      <c r="H71" s="1" t="s">
        <v>186</v>
      </c>
      <c r="I71" s="2">
        <v>42227.002083333333</v>
      </c>
      <c r="O71" s="1">
        <v>90.4</v>
      </c>
      <c r="P71" s="1">
        <v>92.2</v>
      </c>
      <c r="Q71" s="1">
        <v>10</v>
      </c>
      <c r="R71" s="1">
        <v>1.9E-2</v>
      </c>
      <c r="T71" s="1">
        <v>0.34</v>
      </c>
      <c r="V71" s="1">
        <v>56000</v>
      </c>
      <c r="W71" s="1">
        <v>9100</v>
      </c>
      <c r="Z71" s="1">
        <v>40</v>
      </c>
      <c r="AB71" s="1">
        <v>8</v>
      </c>
      <c r="AD71" s="1" t="s">
        <v>195</v>
      </c>
      <c r="AF71">
        <f t="shared" si="3"/>
        <v>0.94166666666666676</v>
      </c>
      <c r="AG71">
        <f t="shared" si="4"/>
        <v>0.92200000000000004</v>
      </c>
      <c r="AH71">
        <f t="shared" si="5"/>
        <v>0.28206357713028513</v>
      </c>
      <c r="AI71">
        <f t="shared" si="6"/>
        <v>2.3779724655819773E-4</v>
      </c>
      <c r="AJ71">
        <f t="shared" si="7"/>
        <v>0</v>
      </c>
      <c r="AK71">
        <f t="shared" si="8"/>
        <v>1.7900389596714753E-2</v>
      </c>
      <c r="AL71">
        <f t="shared" si="9"/>
        <v>9.9999999999999994E-12</v>
      </c>
      <c r="AN71">
        <f t="shared" si="10"/>
        <v>1.3972753131393782</v>
      </c>
      <c r="AO71">
        <f t="shared" si="11"/>
        <v>0.37440855790989508</v>
      </c>
      <c r="AP71">
        <f t="shared" si="12"/>
        <v>0</v>
      </c>
      <c r="AQ71">
        <f t="shared" si="13"/>
        <v>0</v>
      </c>
      <c r="AR71">
        <f t="shared" si="14"/>
        <v>1.4824697946779334E-3</v>
      </c>
      <c r="AS71">
        <f t="shared" si="15"/>
        <v>0</v>
      </c>
      <c r="AT71">
        <f t="shared" si="16"/>
        <v>1.4561869744075139E-4</v>
      </c>
      <c r="AU71">
        <f t="shared" si="17"/>
        <v>1000</v>
      </c>
      <c r="AW71">
        <f t="shared" si="18"/>
        <v>1.8833333333333335</v>
      </c>
      <c r="AX71">
        <f t="shared" si="19"/>
        <v>0.92200000000000004</v>
      </c>
      <c r="AY71">
        <f t="shared" si="20"/>
        <v>0.28206357713028513</v>
      </c>
      <c r="AZ71">
        <f t="shared" si="21"/>
        <v>2.3779724655819773E-4</v>
      </c>
      <c r="BA71">
        <f t="shared" si="22"/>
        <v>0</v>
      </c>
      <c r="BB71">
        <f t="shared" si="23"/>
        <v>1.7900389596714753E-2</v>
      </c>
      <c r="BC71">
        <f t="shared" si="24"/>
        <v>9.9999999999999994E-12</v>
      </c>
      <c r="BE71">
        <f t="shared" si="25"/>
        <v>2.7945506262787565</v>
      </c>
      <c r="BF71">
        <f t="shared" si="26"/>
        <v>0.74881711581979016</v>
      </c>
      <c r="BG71">
        <f t="shared" si="27"/>
        <v>0</v>
      </c>
      <c r="BH71">
        <f t="shared" si="28"/>
        <v>0</v>
      </c>
      <c r="BI71">
        <f t="shared" si="29"/>
        <v>4.4474093840338007E-3</v>
      </c>
      <c r="BJ71">
        <f t="shared" si="30"/>
        <v>0</v>
      </c>
      <c r="BK71">
        <f t="shared" si="31"/>
        <v>2.9123739488150278E-4</v>
      </c>
      <c r="BN71" s="1">
        <v>164.08871424</v>
      </c>
      <c r="BO71">
        <f t="shared" si="38"/>
        <v>3.105535097316892</v>
      </c>
      <c r="BP71">
        <f t="shared" si="39"/>
        <v>3.5481063888774615</v>
      </c>
      <c r="BQ71">
        <f t="shared" si="35"/>
        <v>0.87526549571683254</v>
      </c>
    </row>
    <row r="72" spans="1:69" x14ac:dyDescent="0.25">
      <c r="A72" s="1" t="s">
        <v>593</v>
      </c>
      <c r="B72" s="1" t="s">
        <v>228</v>
      </c>
      <c r="C72" s="1" t="s">
        <v>114</v>
      </c>
      <c r="D72" s="1" t="s">
        <v>207</v>
      </c>
      <c r="E72" s="1" t="s">
        <v>209</v>
      </c>
      <c r="F72" s="1">
        <v>164.08871424</v>
      </c>
      <c r="G72" s="1" t="s">
        <v>21</v>
      </c>
      <c r="H72" s="1" t="s">
        <v>186</v>
      </c>
      <c r="I72" s="2">
        <v>42229.493055555555</v>
      </c>
      <c r="O72" s="1">
        <v>90.6</v>
      </c>
      <c r="P72" s="1">
        <v>84.8</v>
      </c>
      <c r="Q72" s="1" t="s">
        <v>210</v>
      </c>
      <c r="R72" s="1">
        <v>2.1000000000000001E-2</v>
      </c>
      <c r="T72" s="1">
        <v>0.36</v>
      </c>
      <c r="V72" s="1">
        <v>54000</v>
      </c>
      <c r="W72" s="1">
        <v>9500</v>
      </c>
      <c r="Z72" s="1">
        <v>30</v>
      </c>
      <c r="AB72" s="1">
        <v>7</v>
      </c>
      <c r="AD72" s="1" t="s">
        <v>195</v>
      </c>
      <c r="AF72">
        <f t="shared" ref="AF72:AF135" si="40">O72/96</f>
        <v>0.94374999999999998</v>
      </c>
      <c r="AG72">
        <f t="shared" ref="AG72:AG135" si="41">P72/100</f>
        <v>0.84799999999999998</v>
      </c>
      <c r="AH72" t="e">
        <f t="shared" ref="AH72:AH135" si="42">Q72/35.453</f>
        <v>#VALUE!</v>
      </c>
      <c r="AI72">
        <f t="shared" ref="AI72:AI135" si="43">R72/79.9</f>
        <v>2.6282853566958697E-4</v>
      </c>
      <c r="AJ72">
        <f t="shared" ref="AJ72:AJ135" si="44">S72/94.97</f>
        <v>0</v>
      </c>
      <c r="AK72">
        <f t="shared" ref="AK72:AK135" si="45">T72/18.994</f>
        <v>1.8953353690639149E-2</v>
      </c>
      <c r="AL72">
        <f t="shared" ref="AL72:AL135" si="46">(10^(K72-14))*1000</f>
        <v>9.9999999999999994E-12</v>
      </c>
      <c r="AN72">
        <f t="shared" ref="AN72:AN135" si="47">V72/40078</f>
        <v>1.3473726233844003</v>
      </c>
      <c r="AO72">
        <f t="shared" ref="AO72:AO135" si="48">W72/24305</f>
        <v>0.39086607693890146</v>
      </c>
      <c r="AP72">
        <f t="shared" ref="AP72:AP135" si="49">X72/22989.7</f>
        <v>0</v>
      </c>
      <c r="AQ72">
        <f t="shared" ref="AQ72:AQ135" si="50">Y72/39098.3</f>
        <v>0</v>
      </c>
      <c r="AR72">
        <f t="shared" ref="AR72:AR135" si="51">Z72/26982</f>
        <v>1.1118523460084502E-3</v>
      </c>
      <c r="AS72">
        <f t="shared" ref="AS72:AS135" si="52">AA72/55845</f>
        <v>0</v>
      </c>
      <c r="AT72">
        <f t="shared" ref="AT72:AT135" si="53">AB72/54938</f>
        <v>1.2741636026065748E-4</v>
      </c>
      <c r="AU72">
        <f t="shared" ref="AU72:AU135" si="54">(10^-K72)*1000</f>
        <v>1000</v>
      </c>
      <c r="AW72">
        <f t="shared" ref="AW72:AW135" si="55">AF72*2</f>
        <v>1.8875</v>
      </c>
      <c r="AX72">
        <f t="shared" ref="AX72:AX135" si="56">AG72</f>
        <v>0.84799999999999998</v>
      </c>
      <c r="AZ72">
        <f t="shared" ref="AZ72:AZ135" si="57">AI72</f>
        <v>2.6282853566958697E-4</v>
      </c>
      <c r="BA72">
        <f t="shared" ref="BA72:BA135" si="58">AJ72</f>
        <v>0</v>
      </c>
      <c r="BB72">
        <f t="shared" ref="BB72:BB135" si="59">AK72</f>
        <v>1.8953353690639149E-2</v>
      </c>
      <c r="BC72">
        <f t="shared" ref="BC72:BC135" si="60">AL72</f>
        <v>9.9999999999999994E-12</v>
      </c>
      <c r="BE72">
        <f t="shared" ref="BE72:BE135" si="61">AN72*2</f>
        <v>2.6947452467688007</v>
      </c>
      <c r="BF72">
        <f t="shared" ref="BF72:BF135" si="62">AO72*2</f>
        <v>0.78173215387780293</v>
      </c>
      <c r="BG72">
        <f t="shared" ref="BG72:BG135" si="63">AP72</f>
        <v>0</v>
      </c>
      <c r="BH72">
        <f t="shared" ref="BH72:BH135" si="64">AQ72</f>
        <v>0</v>
      </c>
      <c r="BI72">
        <f t="shared" ref="BI72:BI135" si="65">AR72*3</f>
        <v>3.3355570380253505E-3</v>
      </c>
      <c r="BJ72">
        <f t="shared" ref="BJ72:BJ134" si="66">AS72*2</f>
        <v>0</v>
      </c>
      <c r="BK72">
        <f t="shared" ref="BK72:BK133" si="67">AT72*2</f>
        <v>2.5483272052131495E-4</v>
      </c>
      <c r="BN72" s="1">
        <v>164.08871424</v>
      </c>
      <c r="BO72">
        <f t="shared" si="38"/>
        <v>2.7547161822363089</v>
      </c>
      <c r="BP72">
        <f t="shared" si="39"/>
        <v>3.4800677904051502</v>
      </c>
      <c r="BQ72">
        <f t="shared" si="35"/>
        <v>0.7915696900592859</v>
      </c>
    </row>
    <row r="73" spans="1:69" x14ac:dyDescent="0.25">
      <c r="A73" s="1" t="s">
        <v>592</v>
      </c>
      <c r="B73" s="1" t="s">
        <v>227</v>
      </c>
      <c r="C73" s="1" t="s">
        <v>114</v>
      </c>
      <c r="D73" s="1" t="s">
        <v>207</v>
      </c>
      <c r="E73" s="1" t="s">
        <v>209</v>
      </c>
      <c r="F73" s="1">
        <v>164.08871424</v>
      </c>
      <c r="G73" s="1" t="s">
        <v>21</v>
      </c>
      <c r="H73" s="1" t="s">
        <v>186</v>
      </c>
      <c r="I73" s="2">
        <v>42229.263888888891</v>
      </c>
      <c r="O73" s="1">
        <v>91.1</v>
      </c>
      <c r="P73" s="1">
        <v>92.3</v>
      </c>
      <c r="Q73" s="1" t="s">
        <v>210</v>
      </c>
      <c r="R73" s="1">
        <v>2.1000000000000001E-2</v>
      </c>
      <c r="T73" s="1">
        <v>0.38</v>
      </c>
      <c r="V73" s="1">
        <v>57000</v>
      </c>
      <c r="W73" s="1">
        <v>9600</v>
      </c>
      <c r="Z73" s="1">
        <v>30</v>
      </c>
      <c r="AB73" s="1">
        <v>7</v>
      </c>
      <c r="AD73" s="1" t="s">
        <v>195</v>
      </c>
      <c r="AF73">
        <f t="shared" si="40"/>
        <v>0.94895833333333324</v>
      </c>
      <c r="AG73">
        <f t="shared" si="41"/>
        <v>0.92299999999999993</v>
      </c>
      <c r="AH73" t="e">
        <f t="shared" si="42"/>
        <v>#VALUE!</v>
      </c>
      <c r="AI73">
        <f t="shared" si="43"/>
        <v>2.6282853566958697E-4</v>
      </c>
      <c r="AJ73">
        <f t="shared" si="44"/>
        <v>0</v>
      </c>
      <c r="AK73">
        <f t="shared" si="45"/>
        <v>2.0006317784563545E-2</v>
      </c>
      <c r="AL73">
        <f t="shared" si="46"/>
        <v>9.9999999999999994E-12</v>
      </c>
      <c r="AN73">
        <f t="shared" si="47"/>
        <v>1.4222266580168672</v>
      </c>
      <c r="AO73">
        <f t="shared" si="48"/>
        <v>0.39498045669615306</v>
      </c>
      <c r="AP73">
        <f t="shared" si="49"/>
        <v>0</v>
      </c>
      <c r="AQ73">
        <f t="shared" si="50"/>
        <v>0</v>
      </c>
      <c r="AR73">
        <f t="shared" si="51"/>
        <v>1.1118523460084502E-3</v>
      </c>
      <c r="AS73">
        <f t="shared" si="52"/>
        <v>0</v>
      </c>
      <c r="AT73">
        <f t="shared" si="53"/>
        <v>1.2741636026065748E-4</v>
      </c>
      <c r="AU73">
        <f t="shared" si="54"/>
        <v>1000</v>
      </c>
      <c r="AW73">
        <f t="shared" si="55"/>
        <v>1.8979166666666665</v>
      </c>
      <c r="AX73">
        <f t="shared" si="56"/>
        <v>0.92299999999999993</v>
      </c>
      <c r="AZ73">
        <f t="shared" si="57"/>
        <v>2.6282853566958697E-4</v>
      </c>
      <c r="BA73">
        <f t="shared" si="58"/>
        <v>0</v>
      </c>
      <c r="BB73">
        <f t="shared" si="59"/>
        <v>2.0006317784563545E-2</v>
      </c>
      <c r="BC73">
        <f t="shared" si="60"/>
        <v>9.9999999999999994E-12</v>
      </c>
      <c r="BE73">
        <f t="shared" si="61"/>
        <v>2.8444533160337344</v>
      </c>
      <c r="BF73">
        <f t="shared" si="62"/>
        <v>0.78996091339230612</v>
      </c>
      <c r="BG73">
        <f t="shared" si="63"/>
        <v>0</v>
      </c>
      <c r="BH73">
        <f t="shared" si="64"/>
        <v>0</v>
      </c>
      <c r="BI73">
        <f t="shared" si="65"/>
        <v>3.3355570380253505E-3</v>
      </c>
      <c r="BJ73">
        <f t="shared" si="66"/>
        <v>0</v>
      </c>
      <c r="BK73">
        <f t="shared" si="67"/>
        <v>2.5483272052131495E-4</v>
      </c>
      <c r="BN73" s="1">
        <v>164.08871424</v>
      </c>
      <c r="BO73">
        <f t="shared" si="38"/>
        <v>2.8411858129968994</v>
      </c>
      <c r="BP73">
        <f t="shared" si="39"/>
        <v>3.6380046191845872</v>
      </c>
      <c r="BQ73">
        <f t="shared" si="35"/>
        <v>0.78097366837145887</v>
      </c>
    </row>
    <row r="74" spans="1:69" x14ac:dyDescent="0.25">
      <c r="A74" s="1" t="s">
        <v>589</v>
      </c>
      <c r="B74" s="1" t="s">
        <v>223</v>
      </c>
      <c r="C74" s="1" t="s">
        <v>114</v>
      </c>
      <c r="D74" s="1" t="s">
        <v>207</v>
      </c>
      <c r="E74" s="1" t="s">
        <v>209</v>
      </c>
      <c r="F74" s="1">
        <v>164.08871424</v>
      </c>
      <c r="G74" s="1" t="s">
        <v>21</v>
      </c>
      <c r="H74" s="1" t="s">
        <v>186</v>
      </c>
      <c r="I74" s="2">
        <v>42228.534722222219</v>
      </c>
      <c r="O74" s="1">
        <v>91.3</v>
      </c>
      <c r="P74" s="1">
        <v>87.9</v>
      </c>
      <c r="Q74" s="1" t="s">
        <v>210</v>
      </c>
      <c r="R74" s="1">
        <v>0.02</v>
      </c>
      <c r="T74" s="1">
        <v>0.36</v>
      </c>
      <c r="V74" s="1">
        <v>55000</v>
      </c>
      <c r="W74" s="1">
        <v>9700</v>
      </c>
      <c r="Z74" s="1">
        <v>30</v>
      </c>
      <c r="AB74" s="1">
        <v>7</v>
      </c>
      <c r="AD74" s="1" t="s">
        <v>195</v>
      </c>
      <c r="AF74">
        <f t="shared" si="40"/>
        <v>0.95104166666666667</v>
      </c>
      <c r="AG74">
        <f t="shared" si="41"/>
        <v>0.879</v>
      </c>
      <c r="AH74" t="e">
        <f t="shared" si="42"/>
        <v>#VALUE!</v>
      </c>
      <c r="AI74">
        <f t="shared" si="43"/>
        <v>2.5031289111389235E-4</v>
      </c>
      <c r="AJ74">
        <f t="shared" si="44"/>
        <v>0</v>
      </c>
      <c r="AK74">
        <f t="shared" si="45"/>
        <v>1.8953353690639149E-2</v>
      </c>
      <c r="AL74">
        <f t="shared" si="46"/>
        <v>9.9999999999999994E-12</v>
      </c>
      <c r="AN74">
        <f t="shared" si="47"/>
        <v>1.3723239682618893</v>
      </c>
      <c r="AO74">
        <f t="shared" si="48"/>
        <v>0.39909483645340466</v>
      </c>
      <c r="AP74">
        <f t="shared" si="49"/>
        <v>0</v>
      </c>
      <c r="AQ74">
        <f t="shared" si="50"/>
        <v>0</v>
      </c>
      <c r="AR74">
        <f t="shared" si="51"/>
        <v>1.1118523460084502E-3</v>
      </c>
      <c r="AS74">
        <f t="shared" si="52"/>
        <v>0</v>
      </c>
      <c r="AT74">
        <f t="shared" si="53"/>
        <v>1.2741636026065748E-4</v>
      </c>
      <c r="AU74">
        <f t="shared" si="54"/>
        <v>1000</v>
      </c>
      <c r="AW74">
        <f t="shared" si="55"/>
        <v>1.9020833333333333</v>
      </c>
      <c r="AX74">
        <f t="shared" si="56"/>
        <v>0.879</v>
      </c>
      <c r="AZ74">
        <f t="shared" si="57"/>
        <v>2.5031289111389235E-4</v>
      </c>
      <c r="BA74">
        <f t="shared" si="58"/>
        <v>0</v>
      </c>
      <c r="BB74">
        <f t="shared" si="59"/>
        <v>1.8953353690639149E-2</v>
      </c>
      <c r="BC74">
        <f t="shared" si="60"/>
        <v>9.9999999999999994E-12</v>
      </c>
      <c r="BE74">
        <f t="shared" si="61"/>
        <v>2.7446479365237786</v>
      </c>
      <c r="BF74">
        <f t="shared" si="62"/>
        <v>0.79818967290680931</v>
      </c>
      <c r="BG74">
        <f t="shared" si="63"/>
        <v>0</v>
      </c>
      <c r="BH74">
        <f t="shared" si="64"/>
        <v>0</v>
      </c>
      <c r="BI74">
        <f t="shared" si="65"/>
        <v>3.3355570380253505E-3</v>
      </c>
      <c r="BJ74">
        <f t="shared" si="66"/>
        <v>0</v>
      </c>
      <c r="BK74">
        <f t="shared" si="67"/>
        <v>2.5483272052131495E-4</v>
      </c>
      <c r="BN74" s="1">
        <v>164.08871424</v>
      </c>
      <c r="BO74">
        <f t="shared" si="38"/>
        <v>2.8002869999250861</v>
      </c>
      <c r="BP74">
        <f t="shared" si="39"/>
        <v>3.5464279991891345</v>
      </c>
      <c r="BQ74">
        <f t="shared" si="35"/>
        <v>0.78960774068029904</v>
      </c>
    </row>
    <row r="75" spans="1:69" x14ac:dyDescent="0.25">
      <c r="A75" s="1" t="s">
        <v>591</v>
      </c>
      <c r="B75" s="1" t="s">
        <v>226</v>
      </c>
      <c r="C75" s="1" t="s">
        <v>114</v>
      </c>
      <c r="D75" s="1" t="s">
        <v>207</v>
      </c>
      <c r="E75" s="1" t="s">
        <v>209</v>
      </c>
      <c r="F75" s="1">
        <v>164.08871424</v>
      </c>
      <c r="G75" s="1" t="s">
        <v>21</v>
      </c>
      <c r="H75" s="1" t="s">
        <v>186</v>
      </c>
      <c r="I75" s="2">
        <v>42228.972222222219</v>
      </c>
      <c r="O75" s="1">
        <v>91.5</v>
      </c>
      <c r="P75" s="1">
        <v>97.9</v>
      </c>
      <c r="Q75" s="1" t="s">
        <v>210</v>
      </c>
      <c r="R75" s="1">
        <v>2.1000000000000001E-2</v>
      </c>
      <c r="T75" s="1">
        <v>0.35</v>
      </c>
      <c r="V75" s="1">
        <v>58000</v>
      </c>
      <c r="W75" s="1">
        <v>9800</v>
      </c>
      <c r="Z75" s="1">
        <v>30</v>
      </c>
      <c r="AB75" s="1">
        <v>6</v>
      </c>
      <c r="AD75" s="1" t="s">
        <v>195</v>
      </c>
      <c r="AF75">
        <f t="shared" si="40"/>
        <v>0.953125</v>
      </c>
      <c r="AG75">
        <f t="shared" si="41"/>
        <v>0.97900000000000009</v>
      </c>
      <c r="AH75" t="e">
        <f t="shared" si="42"/>
        <v>#VALUE!</v>
      </c>
      <c r="AI75">
        <f t="shared" si="43"/>
        <v>2.6282853566958697E-4</v>
      </c>
      <c r="AJ75">
        <f t="shared" si="44"/>
        <v>0</v>
      </c>
      <c r="AK75">
        <f t="shared" si="45"/>
        <v>1.8426871643676949E-2</v>
      </c>
      <c r="AL75">
        <f t="shared" si="46"/>
        <v>9.9999999999999994E-12</v>
      </c>
      <c r="AN75">
        <f t="shared" si="47"/>
        <v>1.4471780028943559</v>
      </c>
      <c r="AO75">
        <f t="shared" si="48"/>
        <v>0.40320921621065625</v>
      </c>
      <c r="AP75">
        <f t="shared" si="49"/>
        <v>0</v>
      </c>
      <c r="AQ75">
        <f t="shared" si="50"/>
        <v>0</v>
      </c>
      <c r="AR75">
        <f t="shared" si="51"/>
        <v>1.1118523460084502E-3</v>
      </c>
      <c r="AS75">
        <f t="shared" si="52"/>
        <v>0</v>
      </c>
      <c r="AT75">
        <f t="shared" si="53"/>
        <v>1.0921402308056354E-4</v>
      </c>
      <c r="AU75">
        <f t="shared" si="54"/>
        <v>1000</v>
      </c>
      <c r="AW75">
        <f t="shared" si="55"/>
        <v>1.90625</v>
      </c>
      <c r="AX75">
        <f t="shared" si="56"/>
        <v>0.97900000000000009</v>
      </c>
      <c r="AZ75">
        <f t="shared" si="57"/>
        <v>2.6282853566958697E-4</v>
      </c>
      <c r="BA75">
        <f t="shared" si="58"/>
        <v>0</v>
      </c>
      <c r="BB75">
        <f t="shared" si="59"/>
        <v>1.8426871643676949E-2</v>
      </c>
      <c r="BC75">
        <f t="shared" si="60"/>
        <v>9.9999999999999994E-12</v>
      </c>
      <c r="BE75">
        <f t="shared" si="61"/>
        <v>2.8943560057887119</v>
      </c>
      <c r="BF75">
        <f t="shared" si="62"/>
        <v>0.8064184324213125</v>
      </c>
      <c r="BG75">
        <f t="shared" si="63"/>
        <v>0</v>
      </c>
      <c r="BH75">
        <f t="shared" si="64"/>
        <v>0</v>
      </c>
      <c r="BI75">
        <f t="shared" si="65"/>
        <v>3.3355570380253505E-3</v>
      </c>
      <c r="BJ75">
        <f t="shared" si="66"/>
        <v>0</v>
      </c>
      <c r="BK75">
        <f t="shared" si="67"/>
        <v>2.1842804616112709E-4</v>
      </c>
      <c r="BN75" s="1">
        <v>164.08871424</v>
      </c>
      <c r="BO75">
        <f t="shared" si="38"/>
        <v>2.9039397001893468</v>
      </c>
      <c r="BP75">
        <f t="shared" si="39"/>
        <v>3.7043284232942106</v>
      </c>
      <c r="BQ75">
        <f t="shared" si="35"/>
        <v>0.78393148996408679</v>
      </c>
    </row>
    <row r="76" spans="1:69" x14ac:dyDescent="0.25">
      <c r="A76" s="1" t="s">
        <v>587</v>
      </c>
      <c r="B76" s="1" t="s">
        <v>221</v>
      </c>
      <c r="C76" s="1" t="s">
        <v>114</v>
      </c>
      <c r="D76" s="1" t="s">
        <v>207</v>
      </c>
      <c r="E76" s="1" t="s">
        <v>209</v>
      </c>
      <c r="F76" s="1">
        <v>164.08871424</v>
      </c>
      <c r="G76" s="1" t="s">
        <v>21</v>
      </c>
      <c r="H76" s="1" t="s">
        <v>186</v>
      </c>
      <c r="I76" s="2">
        <v>42227.506944444445</v>
      </c>
      <c r="O76" s="1">
        <v>91.7</v>
      </c>
      <c r="P76" s="1">
        <v>85.7</v>
      </c>
      <c r="Q76" s="1">
        <v>10.199999999999999</v>
      </c>
      <c r="R76" s="1">
        <v>1.9E-2</v>
      </c>
      <c r="T76" s="1">
        <v>0.35</v>
      </c>
      <c r="V76" s="1">
        <v>53000</v>
      </c>
      <c r="W76" s="1">
        <v>9300</v>
      </c>
      <c r="Z76" s="1">
        <v>40</v>
      </c>
      <c r="AB76" s="1">
        <v>7</v>
      </c>
      <c r="AD76" s="1" t="s">
        <v>195</v>
      </c>
      <c r="AF76">
        <f t="shared" si="40"/>
        <v>0.95520833333333333</v>
      </c>
      <c r="AG76">
        <f t="shared" si="41"/>
        <v>0.85699999999999998</v>
      </c>
      <c r="AH76">
        <f t="shared" si="42"/>
        <v>0.28770484867289081</v>
      </c>
      <c r="AI76">
        <f t="shared" si="43"/>
        <v>2.3779724655819773E-4</v>
      </c>
      <c r="AJ76">
        <f t="shared" si="44"/>
        <v>0</v>
      </c>
      <c r="AK76">
        <f t="shared" si="45"/>
        <v>1.8426871643676949E-2</v>
      </c>
      <c r="AL76">
        <f t="shared" si="46"/>
        <v>9.9999999999999994E-12</v>
      </c>
      <c r="AN76">
        <f t="shared" si="47"/>
        <v>1.3224212785069116</v>
      </c>
      <c r="AO76">
        <f t="shared" si="48"/>
        <v>0.38263731742439827</v>
      </c>
      <c r="AP76">
        <f t="shared" si="49"/>
        <v>0</v>
      </c>
      <c r="AQ76">
        <f t="shared" si="50"/>
        <v>0</v>
      </c>
      <c r="AR76">
        <f t="shared" si="51"/>
        <v>1.4824697946779334E-3</v>
      </c>
      <c r="AS76">
        <f t="shared" si="52"/>
        <v>0</v>
      </c>
      <c r="AT76">
        <f t="shared" si="53"/>
        <v>1.2741636026065748E-4</v>
      </c>
      <c r="AU76">
        <f t="shared" si="54"/>
        <v>1000</v>
      </c>
      <c r="AW76">
        <f t="shared" si="55"/>
        <v>1.9104166666666667</v>
      </c>
      <c r="AX76">
        <f t="shared" si="56"/>
        <v>0.85699999999999998</v>
      </c>
      <c r="AY76">
        <f t="shared" ref="AY76:AY135" si="68">AH76</f>
        <v>0.28770484867289081</v>
      </c>
      <c r="AZ76">
        <f t="shared" si="57"/>
        <v>2.3779724655819773E-4</v>
      </c>
      <c r="BA76">
        <f t="shared" si="58"/>
        <v>0</v>
      </c>
      <c r="BB76">
        <f t="shared" si="59"/>
        <v>1.8426871643676949E-2</v>
      </c>
      <c r="BC76">
        <f t="shared" si="60"/>
        <v>9.9999999999999994E-12</v>
      </c>
      <c r="BE76">
        <f t="shared" si="61"/>
        <v>2.6448425570138232</v>
      </c>
      <c r="BF76">
        <f t="shared" si="62"/>
        <v>0.76527463484879654</v>
      </c>
      <c r="BG76">
        <f t="shared" si="63"/>
        <v>0</v>
      </c>
      <c r="BH76">
        <f t="shared" si="64"/>
        <v>0</v>
      </c>
      <c r="BI76">
        <f t="shared" si="65"/>
        <v>4.4474093840338007E-3</v>
      </c>
      <c r="BJ76">
        <f t="shared" si="66"/>
        <v>0</v>
      </c>
      <c r="BK76">
        <f t="shared" si="67"/>
        <v>2.5483272052131495E-4</v>
      </c>
      <c r="BN76" s="1">
        <v>164.08871424</v>
      </c>
      <c r="BO76">
        <f t="shared" si="38"/>
        <v>3.0737861842397929</v>
      </c>
      <c r="BP76">
        <f t="shared" si="39"/>
        <v>3.4148194339671747</v>
      </c>
      <c r="BQ76">
        <f t="shared" ref="BQ76:BQ139" si="69">BO76/BP76</f>
        <v>0.90013139601610337</v>
      </c>
    </row>
    <row r="77" spans="1:69" x14ac:dyDescent="0.25">
      <c r="A77" s="1" t="s">
        <v>586</v>
      </c>
      <c r="B77" s="1" t="s">
        <v>220</v>
      </c>
      <c r="C77" s="1" t="s">
        <v>114</v>
      </c>
      <c r="D77" s="1" t="s">
        <v>207</v>
      </c>
      <c r="E77" s="1" t="s">
        <v>209</v>
      </c>
      <c r="F77" s="1">
        <v>164.08871424</v>
      </c>
      <c r="G77" s="1" t="s">
        <v>21</v>
      </c>
      <c r="H77" s="1" t="s">
        <v>186</v>
      </c>
      <c r="I77" s="2">
        <v>42227.276388888888</v>
      </c>
      <c r="O77" s="1">
        <v>91.8</v>
      </c>
      <c r="P77" s="1">
        <v>84.1</v>
      </c>
      <c r="Q77" s="1" t="s">
        <v>210</v>
      </c>
      <c r="R77" s="1">
        <v>2.1999999999999999E-2</v>
      </c>
      <c r="T77" s="1">
        <v>0.36</v>
      </c>
      <c r="V77" s="1">
        <v>53000</v>
      </c>
      <c r="W77" s="1">
        <v>9100</v>
      </c>
      <c r="Z77" s="1">
        <v>40</v>
      </c>
      <c r="AB77" s="1">
        <v>8</v>
      </c>
      <c r="AD77" s="1" t="s">
        <v>195</v>
      </c>
      <c r="AF77">
        <f t="shared" si="40"/>
        <v>0.95624999999999993</v>
      </c>
      <c r="AG77">
        <f t="shared" si="41"/>
        <v>0.84099999999999997</v>
      </c>
      <c r="AH77" t="e">
        <f t="shared" si="42"/>
        <v>#VALUE!</v>
      </c>
      <c r="AI77">
        <f t="shared" si="43"/>
        <v>2.7534418022528154E-4</v>
      </c>
      <c r="AJ77">
        <f t="shared" si="44"/>
        <v>0</v>
      </c>
      <c r="AK77">
        <f t="shared" si="45"/>
        <v>1.8953353690639149E-2</v>
      </c>
      <c r="AL77">
        <f t="shared" si="46"/>
        <v>9.9999999999999994E-12</v>
      </c>
      <c r="AN77">
        <f t="shared" si="47"/>
        <v>1.3224212785069116</v>
      </c>
      <c r="AO77">
        <f t="shared" si="48"/>
        <v>0.37440855790989508</v>
      </c>
      <c r="AP77">
        <f t="shared" si="49"/>
        <v>0</v>
      </c>
      <c r="AQ77">
        <f t="shared" si="50"/>
        <v>0</v>
      </c>
      <c r="AR77">
        <f t="shared" si="51"/>
        <v>1.4824697946779334E-3</v>
      </c>
      <c r="AS77">
        <f t="shared" si="52"/>
        <v>0</v>
      </c>
      <c r="AT77">
        <f t="shared" si="53"/>
        <v>1.4561869744075139E-4</v>
      </c>
      <c r="AU77">
        <f t="shared" si="54"/>
        <v>1000</v>
      </c>
      <c r="AW77">
        <f t="shared" si="55"/>
        <v>1.9124999999999999</v>
      </c>
      <c r="AX77">
        <f t="shared" si="56"/>
        <v>0.84099999999999997</v>
      </c>
      <c r="AZ77">
        <f t="shared" si="57"/>
        <v>2.7534418022528154E-4</v>
      </c>
      <c r="BA77">
        <f t="shared" si="58"/>
        <v>0</v>
      </c>
      <c r="BB77">
        <f t="shared" si="59"/>
        <v>1.8953353690639149E-2</v>
      </c>
      <c r="BC77">
        <f t="shared" si="60"/>
        <v>9.9999999999999994E-12</v>
      </c>
      <c r="BE77">
        <f t="shared" si="61"/>
        <v>2.6448425570138232</v>
      </c>
      <c r="BF77">
        <f t="shared" si="62"/>
        <v>0.74881711581979016</v>
      </c>
      <c r="BG77">
        <f t="shared" si="63"/>
        <v>0</v>
      </c>
      <c r="BH77">
        <f t="shared" si="64"/>
        <v>0</v>
      </c>
      <c r="BI77">
        <f t="shared" si="65"/>
        <v>4.4474093840338007E-3</v>
      </c>
      <c r="BJ77">
        <f t="shared" si="66"/>
        <v>0</v>
      </c>
      <c r="BK77">
        <f t="shared" si="67"/>
        <v>2.9123739488150278E-4</v>
      </c>
      <c r="BN77" s="1">
        <v>164.08871424</v>
      </c>
      <c r="BO77">
        <f t="shared" si="38"/>
        <v>2.7727286978808645</v>
      </c>
      <c r="BP77">
        <f t="shared" si="39"/>
        <v>3.3983983196125283</v>
      </c>
      <c r="BQ77">
        <f t="shared" si="69"/>
        <v>0.81589279334301223</v>
      </c>
    </row>
    <row r="78" spans="1:69" x14ac:dyDescent="0.25">
      <c r="A78" s="1" t="s">
        <v>595</v>
      </c>
      <c r="B78" s="1" t="s">
        <v>230</v>
      </c>
      <c r="C78" s="1" t="s">
        <v>114</v>
      </c>
      <c r="D78" s="1" t="s">
        <v>207</v>
      </c>
      <c r="E78" s="1" t="s">
        <v>209</v>
      </c>
      <c r="F78" s="1">
        <v>164.08871424</v>
      </c>
      <c r="G78" s="1" t="s">
        <v>21</v>
      </c>
      <c r="H78" s="1" t="s">
        <v>186</v>
      </c>
      <c r="I78" s="2">
        <v>42230.291666666664</v>
      </c>
      <c r="O78" s="1">
        <v>92</v>
      </c>
      <c r="P78" s="1">
        <v>92.8</v>
      </c>
      <c r="Q78" s="1" t="s">
        <v>210</v>
      </c>
      <c r="R78" s="1">
        <v>2.1000000000000001E-2</v>
      </c>
      <c r="T78" s="1">
        <v>0.37</v>
      </c>
      <c r="V78" s="1">
        <v>57000</v>
      </c>
      <c r="W78" s="1">
        <v>9300</v>
      </c>
      <c r="Z78" s="1">
        <v>30</v>
      </c>
      <c r="AB78" s="1">
        <v>7</v>
      </c>
      <c r="AD78" s="1" t="s">
        <v>195</v>
      </c>
      <c r="AF78">
        <f t="shared" si="40"/>
        <v>0.95833333333333337</v>
      </c>
      <c r="AG78">
        <f t="shared" si="41"/>
        <v>0.92799999999999994</v>
      </c>
      <c r="AH78" t="e">
        <f t="shared" si="42"/>
        <v>#VALUE!</v>
      </c>
      <c r="AI78">
        <f t="shared" si="43"/>
        <v>2.6282853566958697E-4</v>
      </c>
      <c r="AJ78">
        <f t="shared" si="44"/>
        <v>0</v>
      </c>
      <c r="AK78">
        <f t="shared" si="45"/>
        <v>1.9479835737601349E-2</v>
      </c>
      <c r="AL78">
        <f t="shared" si="46"/>
        <v>9.9999999999999994E-12</v>
      </c>
      <c r="AN78">
        <f t="shared" si="47"/>
        <v>1.4222266580168672</v>
      </c>
      <c r="AO78">
        <f t="shared" si="48"/>
        <v>0.38263731742439827</v>
      </c>
      <c r="AP78">
        <f t="shared" si="49"/>
        <v>0</v>
      </c>
      <c r="AQ78">
        <f t="shared" si="50"/>
        <v>0</v>
      </c>
      <c r="AR78">
        <f t="shared" si="51"/>
        <v>1.1118523460084502E-3</v>
      </c>
      <c r="AS78">
        <f t="shared" si="52"/>
        <v>0</v>
      </c>
      <c r="AT78">
        <f t="shared" si="53"/>
        <v>1.2741636026065748E-4</v>
      </c>
      <c r="AU78">
        <f t="shared" si="54"/>
        <v>1000</v>
      </c>
      <c r="AW78">
        <f t="shared" si="55"/>
        <v>1.9166666666666667</v>
      </c>
      <c r="AX78">
        <f t="shared" si="56"/>
        <v>0.92799999999999994</v>
      </c>
      <c r="AZ78">
        <f t="shared" si="57"/>
        <v>2.6282853566958697E-4</v>
      </c>
      <c r="BA78">
        <f t="shared" si="58"/>
        <v>0</v>
      </c>
      <c r="BB78">
        <f t="shared" si="59"/>
        <v>1.9479835737601349E-2</v>
      </c>
      <c r="BC78">
        <f t="shared" si="60"/>
        <v>9.9999999999999994E-12</v>
      </c>
      <c r="BE78">
        <f t="shared" si="61"/>
        <v>2.8444533160337344</v>
      </c>
      <c r="BF78">
        <f t="shared" si="62"/>
        <v>0.76527463484879654</v>
      </c>
      <c r="BG78">
        <f t="shared" si="63"/>
        <v>0</v>
      </c>
      <c r="BH78">
        <f t="shared" si="64"/>
        <v>0</v>
      </c>
      <c r="BI78">
        <f t="shared" si="65"/>
        <v>3.3355570380253505E-3</v>
      </c>
      <c r="BJ78">
        <f t="shared" si="66"/>
        <v>0</v>
      </c>
      <c r="BK78">
        <f t="shared" si="67"/>
        <v>2.5483272052131495E-4</v>
      </c>
      <c r="BN78" s="1">
        <v>164.08871424</v>
      </c>
      <c r="BO78">
        <f t="shared" si="38"/>
        <v>2.8644093309499379</v>
      </c>
      <c r="BP78">
        <f t="shared" si="39"/>
        <v>3.6133183406410776</v>
      </c>
      <c r="BQ78">
        <f t="shared" si="69"/>
        <v>0.79273649894953135</v>
      </c>
    </row>
    <row r="79" spans="1:69" x14ac:dyDescent="0.25">
      <c r="A79" s="1" t="s">
        <v>594</v>
      </c>
      <c r="B79" s="1" t="s">
        <v>229</v>
      </c>
      <c r="C79" s="1" t="s">
        <v>114</v>
      </c>
      <c r="D79" s="1" t="s">
        <v>207</v>
      </c>
      <c r="E79" s="1" t="s">
        <v>209</v>
      </c>
      <c r="F79" s="1">
        <v>164.08871424</v>
      </c>
      <c r="G79" s="1" t="s">
        <v>21</v>
      </c>
      <c r="H79" s="1" t="s">
        <v>186</v>
      </c>
      <c r="I79" s="2">
        <v>42229.743055555555</v>
      </c>
      <c r="O79" s="1">
        <v>92.6</v>
      </c>
      <c r="P79" s="1">
        <v>98</v>
      </c>
      <c r="Q79" s="1" t="s">
        <v>210</v>
      </c>
      <c r="R79" s="1">
        <v>0.02</v>
      </c>
      <c r="T79" s="1">
        <v>0.36</v>
      </c>
      <c r="V79" s="1">
        <v>59000</v>
      </c>
      <c r="W79" s="1">
        <v>9900</v>
      </c>
      <c r="Z79" s="1">
        <v>30</v>
      </c>
      <c r="AB79" s="1">
        <v>7</v>
      </c>
      <c r="AD79" s="1" t="s">
        <v>195</v>
      </c>
      <c r="AF79">
        <f t="shared" si="40"/>
        <v>0.96458333333333324</v>
      </c>
      <c r="AG79">
        <f t="shared" si="41"/>
        <v>0.98</v>
      </c>
      <c r="AH79" t="e">
        <f t="shared" si="42"/>
        <v>#VALUE!</v>
      </c>
      <c r="AI79">
        <f t="shared" si="43"/>
        <v>2.5031289111389235E-4</v>
      </c>
      <c r="AJ79">
        <f t="shared" si="44"/>
        <v>0</v>
      </c>
      <c r="AK79">
        <f t="shared" si="45"/>
        <v>1.8953353690639149E-2</v>
      </c>
      <c r="AL79">
        <f t="shared" si="46"/>
        <v>9.9999999999999994E-12</v>
      </c>
      <c r="AN79">
        <f t="shared" si="47"/>
        <v>1.4721293477718449</v>
      </c>
      <c r="AO79">
        <f t="shared" si="48"/>
        <v>0.40732359596790785</v>
      </c>
      <c r="AP79">
        <f t="shared" si="49"/>
        <v>0</v>
      </c>
      <c r="AQ79">
        <f t="shared" si="50"/>
        <v>0</v>
      </c>
      <c r="AR79">
        <f t="shared" si="51"/>
        <v>1.1118523460084502E-3</v>
      </c>
      <c r="AS79">
        <f t="shared" si="52"/>
        <v>0</v>
      </c>
      <c r="AT79">
        <f t="shared" si="53"/>
        <v>1.2741636026065748E-4</v>
      </c>
      <c r="AU79">
        <f t="shared" si="54"/>
        <v>1000</v>
      </c>
      <c r="AW79">
        <f t="shared" si="55"/>
        <v>1.9291666666666665</v>
      </c>
      <c r="AX79">
        <f t="shared" si="56"/>
        <v>0.98</v>
      </c>
      <c r="AZ79">
        <f t="shared" si="57"/>
        <v>2.5031289111389235E-4</v>
      </c>
      <c r="BA79">
        <f t="shared" si="58"/>
        <v>0</v>
      </c>
      <c r="BB79">
        <f t="shared" si="59"/>
        <v>1.8953353690639149E-2</v>
      </c>
      <c r="BC79">
        <f t="shared" si="60"/>
        <v>9.9999999999999994E-12</v>
      </c>
      <c r="BE79">
        <f t="shared" si="61"/>
        <v>2.9442586955436898</v>
      </c>
      <c r="BF79">
        <f t="shared" si="62"/>
        <v>0.8146471919358157</v>
      </c>
      <c r="BG79">
        <f t="shared" si="63"/>
        <v>0</v>
      </c>
      <c r="BH79">
        <f t="shared" si="64"/>
        <v>0</v>
      </c>
      <c r="BI79">
        <f t="shared" si="65"/>
        <v>3.3355570380253505E-3</v>
      </c>
      <c r="BJ79">
        <f t="shared" si="66"/>
        <v>0</v>
      </c>
      <c r="BK79">
        <f t="shared" si="67"/>
        <v>2.5483272052131495E-4</v>
      </c>
      <c r="BN79" s="1">
        <v>164.08871424</v>
      </c>
      <c r="BO79">
        <f t="shared" si="38"/>
        <v>2.9283703332584197</v>
      </c>
      <c r="BP79">
        <f t="shared" si="39"/>
        <v>3.7624962772380521</v>
      </c>
      <c r="BQ79">
        <f t="shared" si="69"/>
        <v>0.77830517759556639</v>
      </c>
    </row>
    <row r="80" spans="1:69" x14ac:dyDescent="0.25">
      <c r="A80" s="1" t="s">
        <v>588</v>
      </c>
      <c r="B80" s="1" t="s">
        <v>222</v>
      </c>
      <c r="C80" s="1" t="s">
        <v>114</v>
      </c>
      <c r="D80" s="1" t="s">
        <v>207</v>
      </c>
      <c r="E80" s="1" t="s">
        <v>209</v>
      </c>
      <c r="F80" s="1">
        <v>164.08871424</v>
      </c>
      <c r="G80" s="1" t="s">
        <v>21</v>
      </c>
      <c r="H80" s="1" t="s">
        <v>186</v>
      </c>
      <c r="I80" s="2">
        <v>42227.715277777781</v>
      </c>
      <c r="O80" s="1">
        <v>92.9</v>
      </c>
      <c r="P80" s="1">
        <v>94</v>
      </c>
      <c r="Q80" s="1">
        <v>10.4</v>
      </c>
      <c r="R80" s="1">
        <v>1.9E-2</v>
      </c>
      <c r="T80" s="1">
        <v>0.35</v>
      </c>
      <c r="V80" s="1">
        <v>58000</v>
      </c>
      <c r="W80" s="1">
        <v>9500</v>
      </c>
      <c r="Z80" s="1">
        <v>40</v>
      </c>
      <c r="AB80" s="1">
        <v>7</v>
      </c>
      <c r="AD80" s="1" t="s">
        <v>195</v>
      </c>
      <c r="AF80">
        <f t="shared" si="40"/>
        <v>0.96770833333333339</v>
      </c>
      <c r="AG80">
        <f t="shared" si="41"/>
        <v>0.94</v>
      </c>
      <c r="AH80">
        <f t="shared" si="42"/>
        <v>0.29334612021549655</v>
      </c>
      <c r="AI80">
        <f t="shared" si="43"/>
        <v>2.3779724655819773E-4</v>
      </c>
      <c r="AJ80">
        <f t="shared" si="44"/>
        <v>0</v>
      </c>
      <c r="AK80">
        <f t="shared" si="45"/>
        <v>1.8426871643676949E-2</v>
      </c>
      <c r="AL80">
        <f t="shared" si="46"/>
        <v>9.9999999999999994E-12</v>
      </c>
      <c r="AN80">
        <f t="shared" si="47"/>
        <v>1.4471780028943559</v>
      </c>
      <c r="AO80">
        <f t="shared" si="48"/>
        <v>0.39086607693890146</v>
      </c>
      <c r="AP80">
        <f t="shared" si="49"/>
        <v>0</v>
      </c>
      <c r="AQ80">
        <f t="shared" si="50"/>
        <v>0</v>
      </c>
      <c r="AR80">
        <f t="shared" si="51"/>
        <v>1.4824697946779334E-3</v>
      </c>
      <c r="AS80">
        <f t="shared" si="52"/>
        <v>0</v>
      </c>
      <c r="AT80">
        <f t="shared" si="53"/>
        <v>1.2741636026065748E-4</v>
      </c>
      <c r="AU80">
        <f t="shared" si="54"/>
        <v>1000</v>
      </c>
      <c r="AW80">
        <f t="shared" si="55"/>
        <v>1.9354166666666668</v>
      </c>
      <c r="AX80">
        <f t="shared" si="56"/>
        <v>0.94</v>
      </c>
      <c r="AY80">
        <f t="shared" si="68"/>
        <v>0.29334612021549655</v>
      </c>
      <c r="AZ80">
        <f t="shared" si="57"/>
        <v>2.3779724655819773E-4</v>
      </c>
      <c r="BA80">
        <f t="shared" si="58"/>
        <v>0</v>
      </c>
      <c r="BB80">
        <f t="shared" si="59"/>
        <v>1.8426871643676949E-2</v>
      </c>
      <c r="BC80">
        <f t="shared" si="60"/>
        <v>9.9999999999999994E-12</v>
      </c>
      <c r="BE80">
        <f t="shared" si="61"/>
        <v>2.8943560057887119</v>
      </c>
      <c r="BF80">
        <f t="shared" si="62"/>
        <v>0.78173215387780293</v>
      </c>
      <c r="BG80">
        <f t="shared" si="63"/>
        <v>0</v>
      </c>
      <c r="BH80">
        <f t="shared" si="64"/>
        <v>0</v>
      </c>
      <c r="BI80">
        <f t="shared" si="65"/>
        <v>4.4474093840338007E-3</v>
      </c>
      <c r="BJ80">
        <f t="shared" si="66"/>
        <v>0</v>
      </c>
      <c r="BK80">
        <f t="shared" si="67"/>
        <v>2.5483272052131495E-4</v>
      </c>
      <c r="BN80" s="1">
        <v>164.08871424</v>
      </c>
      <c r="BO80">
        <f t="shared" si="38"/>
        <v>3.1874274557823985</v>
      </c>
      <c r="BP80">
        <f t="shared" si="39"/>
        <v>3.6807904017710698</v>
      </c>
      <c r="BQ80">
        <f t="shared" si="69"/>
        <v>0.86596277099851104</v>
      </c>
    </row>
    <row r="81" spans="1:69" x14ac:dyDescent="0.25">
      <c r="A81" s="1" t="s">
        <v>517</v>
      </c>
      <c r="B81" s="1" t="s">
        <v>213</v>
      </c>
      <c r="C81" s="1" t="s">
        <v>114</v>
      </c>
      <c r="D81" s="1" t="s">
        <v>207</v>
      </c>
      <c r="E81" s="1" t="s">
        <v>209</v>
      </c>
      <c r="F81" s="1">
        <v>164.08871424</v>
      </c>
      <c r="G81" s="1" t="s">
        <v>21</v>
      </c>
      <c r="H81" s="1" t="s">
        <v>186</v>
      </c>
      <c r="I81" s="2">
        <v>42224.46875</v>
      </c>
      <c r="O81" s="1">
        <v>94.5</v>
      </c>
      <c r="P81" s="1">
        <v>92</v>
      </c>
      <c r="Q81" s="1" t="s">
        <v>210</v>
      </c>
      <c r="R81" s="1">
        <v>1.7999999999999999E-2</v>
      </c>
      <c r="T81" s="1">
        <v>0.38</v>
      </c>
      <c r="V81" s="1">
        <v>58000</v>
      </c>
      <c r="W81" s="1">
        <v>9100</v>
      </c>
      <c r="Z81" s="1">
        <v>20</v>
      </c>
      <c r="AB81" s="1">
        <v>10</v>
      </c>
      <c r="AD81" s="1" t="s">
        <v>195</v>
      </c>
      <c r="AF81">
        <f t="shared" si="40"/>
        <v>0.984375</v>
      </c>
      <c r="AG81">
        <f t="shared" si="41"/>
        <v>0.92</v>
      </c>
      <c r="AH81" t="e">
        <f t="shared" si="42"/>
        <v>#VALUE!</v>
      </c>
      <c r="AI81">
        <f t="shared" si="43"/>
        <v>2.252816020025031E-4</v>
      </c>
      <c r="AJ81">
        <f t="shared" si="44"/>
        <v>0</v>
      </c>
      <c r="AK81">
        <f t="shared" si="45"/>
        <v>2.0006317784563545E-2</v>
      </c>
      <c r="AL81">
        <f t="shared" si="46"/>
        <v>9.9999999999999994E-12</v>
      </c>
      <c r="AN81">
        <f t="shared" si="47"/>
        <v>1.4471780028943559</v>
      </c>
      <c r="AO81">
        <f t="shared" si="48"/>
        <v>0.37440855790989508</v>
      </c>
      <c r="AP81">
        <f t="shared" si="49"/>
        <v>0</v>
      </c>
      <c r="AQ81">
        <f t="shared" si="50"/>
        <v>0</v>
      </c>
      <c r="AR81">
        <f t="shared" si="51"/>
        <v>7.4123489733896671E-4</v>
      </c>
      <c r="AS81">
        <f t="shared" si="52"/>
        <v>0</v>
      </c>
      <c r="AT81">
        <f t="shared" si="53"/>
        <v>1.8202337180093923E-4</v>
      </c>
      <c r="AU81">
        <f t="shared" si="54"/>
        <v>1000</v>
      </c>
      <c r="AW81">
        <f t="shared" si="55"/>
        <v>1.96875</v>
      </c>
      <c r="AX81">
        <f t="shared" si="56"/>
        <v>0.92</v>
      </c>
      <c r="AZ81">
        <f t="shared" si="57"/>
        <v>2.252816020025031E-4</v>
      </c>
      <c r="BA81">
        <f t="shared" si="58"/>
        <v>0</v>
      </c>
      <c r="BB81">
        <f t="shared" si="59"/>
        <v>2.0006317784563545E-2</v>
      </c>
      <c r="BC81">
        <f t="shared" si="60"/>
        <v>9.9999999999999994E-12</v>
      </c>
      <c r="BE81">
        <f t="shared" si="61"/>
        <v>2.8943560057887119</v>
      </c>
      <c r="BF81">
        <f t="shared" si="62"/>
        <v>0.74881711581979016</v>
      </c>
      <c r="BG81">
        <f t="shared" si="63"/>
        <v>0</v>
      </c>
      <c r="BH81">
        <f t="shared" si="64"/>
        <v>0</v>
      </c>
      <c r="BI81">
        <f t="shared" si="65"/>
        <v>2.2237046920169003E-3</v>
      </c>
      <c r="BJ81">
        <f t="shared" si="66"/>
        <v>0</v>
      </c>
      <c r="BK81">
        <f t="shared" si="67"/>
        <v>3.6404674360187845E-4</v>
      </c>
      <c r="BN81" s="1">
        <v>164.08871424</v>
      </c>
      <c r="BO81">
        <f t="shared" si="38"/>
        <v>2.908981599396566</v>
      </c>
      <c r="BP81">
        <f t="shared" si="39"/>
        <v>3.6457608730441207</v>
      </c>
      <c r="BQ81">
        <f t="shared" si="69"/>
        <v>0.79790795411319393</v>
      </c>
    </row>
    <row r="82" spans="1:69" x14ac:dyDescent="0.25">
      <c r="A82" s="1" t="s">
        <v>512</v>
      </c>
      <c r="B82" s="1">
        <v>2495781</v>
      </c>
      <c r="C82" s="1" t="s">
        <v>114</v>
      </c>
      <c r="D82" s="1" t="s">
        <v>231</v>
      </c>
      <c r="E82" s="1" t="s">
        <v>209</v>
      </c>
      <c r="F82" s="1">
        <v>164.08871424</v>
      </c>
      <c r="G82" s="1" t="s">
        <v>21</v>
      </c>
      <c r="H82" s="1" t="s">
        <v>186</v>
      </c>
      <c r="I82" s="2">
        <v>42426.509722222225</v>
      </c>
      <c r="L82" s="1">
        <v>490</v>
      </c>
      <c r="O82" s="1">
        <v>114</v>
      </c>
      <c r="P82" s="1">
        <v>128</v>
      </c>
      <c r="Q82" s="1">
        <v>13</v>
      </c>
      <c r="T82" s="1">
        <v>0.3</v>
      </c>
      <c r="AF82">
        <f t="shared" si="40"/>
        <v>1.1875</v>
      </c>
      <c r="AG82">
        <f t="shared" si="41"/>
        <v>1.28</v>
      </c>
      <c r="AH82">
        <f t="shared" si="42"/>
        <v>0.36668265026937069</v>
      </c>
      <c r="AI82">
        <f t="shared" si="43"/>
        <v>0</v>
      </c>
      <c r="AJ82">
        <f t="shared" si="44"/>
        <v>0</v>
      </c>
      <c r="AK82">
        <f t="shared" si="45"/>
        <v>1.5794461408865958E-2</v>
      </c>
      <c r="AL82">
        <f t="shared" si="46"/>
        <v>9.9999999999999994E-12</v>
      </c>
      <c r="AN82">
        <f t="shared" si="47"/>
        <v>0</v>
      </c>
      <c r="AO82">
        <f t="shared" si="48"/>
        <v>0</v>
      </c>
      <c r="AP82">
        <f t="shared" si="49"/>
        <v>0</v>
      </c>
      <c r="AQ82">
        <f t="shared" si="50"/>
        <v>0</v>
      </c>
      <c r="AR82">
        <f t="shared" si="51"/>
        <v>0</v>
      </c>
      <c r="AS82">
        <f t="shared" si="52"/>
        <v>0</v>
      </c>
      <c r="AT82">
        <f t="shared" si="53"/>
        <v>0</v>
      </c>
      <c r="AU82">
        <f t="shared" si="54"/>
        <v>1000</v>
      </c>
      <c r="AW82">
        <f t="shared" si="55"/>
        <v>2.375</v>
      </c>
      <c r="AX82">
        <f t="shared" si="56"/>
        <v>1.28</v>
      </c>
      <c r="AY82">
        <f t="shared" si="68"/>
        <v>0.36668265026937069</v>
      </c>
      <c r="AZ82">
        <f t="shared" si="57"/>
        <v>0</v>
      </c>
      <c r="BA82">
        <f t="shared" si="58"/>
        <v>0</v>
      </c>
      <c r="BB82">
        <f t="shared" si="59"/>
        <v>1.5794461408865958E-2</v>
      </c>
      <c r="BC82">
        <f t="shared" si="60"/>
        <v>9.9999999999999994E-12</v>
      </c>
      <c r="BE82">
        <f t="shared" si="61"/>
        <v>0</v>
      </c>
      <c r="BF82">
        <f t="shared" si="62"/>
        <v>0</v>
      </c>
      <c r="BG82">
        <f t="shared" si="63"/>
        <v>0</v>
      </c>
      <c r="BH82">
        <f t="shared" si="64"/>
        <v>0</v>
      </c>
      <c r="BI82">
        <f t="shared" si="65"/>
        <v>0</v>
      </c>
      <c r="BJ82">
        <f t="shared" si="66"/>
        <v>0</v>
      </c>
      <c r="BK82">
        <f t="shared" si="67"/>
        <v>0</v>
      </c>
      <c r="BN82" s="1">
        <v>164.08871424</v>
      </c>
    </row>
    <row r="83" spans="1:69" x14ac:dyDescent="0.25">
      <c r="A83" s="1" t="s">
        <v>522</v>
      </c>
      <c r="B83" s="1" t="s">
        <v>212</v>
      </c>
      <c r="C83" s="1" t="s">
        <v>114</v>
      </c>
      <c r="D83" s="1" t="s">
        <v>207</v>
      </c>
      <c r="E83" s="1" t="s">
        <v>209</v>
      </c>
      <c r="F83" s="1">
        <v>164.08871424</v>
      </c>
      <c r="G83" s="1" t="s">
        <v>21</v>
      </c>
      <c r="H83" s="1" t="s">
        <v>186</v>
      </c>
      <c r="I83" s="2">
        <v>42224.243055555555</v>
      </c>
      <c r="O83" s="1">
        <v>117</v>
      </c>
      <c r="P83" s="1">
        <v>80.8</v>
      </c>
      <c r="Q83" s="1" t="s">
        <v>210</v>
      </c>
      <c r="R83" s="1">
        <v>2.3E-2</v>
      </c>
      <c r="T83" s="1">
        <v>0.41</v>
      </c>
      <c r="V83" s="1">
        <v>58000</v>
      </c>
      <c r="W83" s="1">
        <v>8800</v>
      </c>
      <c r="Z83" s="1">
        <v>40</v>
      </c>
      <c r="AB83" s="1">
        <v>23</v>
      </c>
      <c r="AD83" s="1" t="s">
        <v>195</v>
      </c>
      <c r="AF83">
        <f t="shared" si="40"/>
        <v>1.21875</v>
      </c>
      <c r="AG83">
        <f t="shared" si="41"/>
        <v>0.80799999999999994</v>
      </c>
      <c r="AH83" t="e">
        <f t="shared" si="42"/>
        <v>#VALUE!</v>
      </c>
      <c r="AI83">
        <f t="shared" si="43"/>
        <v>2.8785982478097622E-4</v>
      </c>
      <c r="AJ83">
        <f t="shared" si="44"/>
        <v>0</v>
      </c>
      <c r="AK83">
        <f t="shared" si="45"/>
        <v>2.1585763925450141E-2</v>
      </c>
      <c r="AL83">
        <f t="shared" si="46"/>
        <v>9.9999999999999994E-12</v>
      </c>
      <c r="AN83">
        <f t="shared" si="47"/>
        <v>1.4471780028943559</v>
      </c>
      <c r="AO83">
        <f t="shared" si="48"/>
        <v>0.36206541863814029</v>
      </c>
      <c r="AP83">
        <f t="shared" si="49"/>
        <v>0</v>
      </c>
      <c r="AQ83">
        <f t="shared" si="50"/>
        <v>0</v>
      </c>
      <c r="AR83">
        <f t="shared" si="51"/>
        <v>1.4824697946779334E-3</v>
      </c>
      <c r="AS83">
        <f t="shared" si="52"/>
        <v>0</v>
      </c>
      <c r="AT83">
        <f t="shared" si="53"/>
        <v>4.1865375514216023E-4</v>
      </c>
      <c r="AU83">
        <f t="shared" si="54"/>
        <v>1000</v>
      </c>
      <c r="AW83">
        <f t="shared" si="55"/>
        <v>2.4375</v>
      </c>
      <c r="AX83">
        <f t="shared" si="56"/>
        <v>0.80799999999999994</v>
      </c>
      <c r="AZ83">
        <f t="shared" si="57"/>
        <v>2.8785982478097622E-4</v>
      </c>
      <c r="BA83">
        <f t="shared" si="58"/>
        <v>0</v>
      </c>
      <c r="BB83">
        <f t="shared" si="59"/>
        <v>2.1585763925450141E-2</v>
      </c>
      <c r="BC83">
        <f t="shared" si="60"/>
        <v>9.9999999999999994E-12</v>
      </c>
      <c r="BE83">
        <f t="shared" si="61"/>
        <v>2.8943560057887119</v>
      </c>
      <c r="BF83">
        <f t="shared" si="62"/>
        <v>0.72413083727628058</v>
      </c>
      <c r="BG83">
        <f t="shared" si="63"/>
        <v>0</v>
      </c>
      <c r="BH83">
        <f t="shared" si="64"/>
        <v>0</v>
      </c>
      <c r="BI83">
        <f t="shared" si="65"/>
        <v>4.4474093840338007E-3</v>
      </c>
      <c r="BJ83">
        <f t="shared" si="66"/>
        <v>0</v>
      </c>
      <c r="BK83">
        <f t="shared" si="67"/>
        <v>8.3730751028432047E-4</v>
      </c>
      <c r="BN83" s="1">
        <v>164.08871424</v>
      </c>
      <c r="BO83">
        <f t="shared" ref="BO83:BO101" si="70">SUM(AW83:BC83)</f>
        <v>3.2673736237602307</v>
      </c>
      <c r="BP83">
        <f t="shared" ref="BP83:BP101" si="71">SUM(BE83:BL83)</f>
        <v>3.6237715599593101</v>
      </c>
      <c r="BQ83">
        <f t="shared" si="69"/>
        <v>0.90164999909567112</v>
      </c>
    </row>
    <row r="84" spans="1:69" x14ac:dyDescent="0.25">
      <c r="A84" s="1" t="s">
        <v>521</v>
      </c>
      <c r="B84" s="1" t="s">
        <v>233</v>
      </c>
      <c r="C84" s="1" t="s">
        <v>114</v>
      </c>
      <c r="D84" s="1" t="s">
        <v>232</v>
      </c>
      <c r="E84" s="1" t="s">
        <v>234</v>
      </c>
      <c r="F84" s="1">
        <v>189.38760192000004</v>
      </c>
      <c r="G84" s="1" t="s">
        <v>21</v>
      </c>
      <c r="H84" s="1" t="s">
        <v>186</v>
      </c>
      <c r="I84" s="2">
        <v>42223.84375</v>
      </c>
      <c r="O84" s="1">
        <v>80.400000000000006</v>
      </c>
      <c r="P84" s="1">
        <v>81.7</v>
      </c>
      <c r="Q84" s="1" t="s">
        <v>210</v>
      </c>
      <c r="R84" s="1">
        <v>2.4E-2</v>
      </c>
      <c r="T84" s="1">
        <v>0.3</v>
      </c>
      <c r="V84" s="1">
        <v>48000</v>
      </c>
      <c r="W84" s="1">
        <v>8200</v>
      </c>
      <c r="Z84" s="1">
        <v>40</v>
      </c>
      <c r="AB84" s="1">
        <v>23</v>
      </c>
      <c r="AD84" s="1" t="s">
        <v>195</v>
      </c>
      <c r="AF84">
        <f t="shared" si="40"/>
        <v>0.83750000000000002</v>
      </c>
      <c r="AG84">
        <f t="shared" si="41"/>
        <v>0.81700000000000006</v>
      </c>
      <c r="AH84" t="e">
        <f t="shared" si="42"/>
        <v>#VALUE!</v>
      </c>
      <c r="AI84">
        <f t="shared" si="43"/>
        <v>3.0037546933667084E-4</v>
      </c>
      <c r="AJ84">
        <f t="shared" si="44"/>
        <v>0</v>
      </c>
      <c r="AK84">
        <f t="shared" si="45"/>
        <v>1.5794461408865958E-2</v>
      </c>
      <c r="AL84">
        <f t="shared" si="46"/>
        <v>9.9999999999999994E-12</v>
      </c>
      <c r="AN84">
        <f t="shared" si="47"/>
        <v>1.197664554119467</v>
      </c>
      <c r="AO84">
        <f t="shared" si="48"/>
        <v>0.33737914009463071</v>
      </c>
      <c r="AP84">
        <f t="shared" si="49"/>
        <v>0</v>
      </c>
      <c r="AQ84">
        <f t="shared" si="50"/>
        <v>0</v>
      </c>
      <c r="AR84">
        <f t="shared" si="51"/>
        <v>1.4824697946779334E-3</v>
      </c>
      <c r="AS84">
        <f t="shared" si="52"/>
        <v>0</v>
      </c>
      <c r="AT84">
        <f t="shared" si="53"/>
        <v>4.1865375514216023E-4</v>
      </c>
      <c r="AU84">
        <f t="shared" si="54"/>
        <v>1000</v>
      </c>
      <c r="AW84">
        <f t="shared" si="55"/>
        <v>1.675</v>
      </c>
      <c r="AX84">
        <f t="shared" si="56"/>
        <v>0.81700000000000006</v>
      </c>
      <c r="AZ84">
        <f t="shared" si="57"/>
        <v>3.0037546933667084E-4</v>
      </c>
      <c r="BA84">
        <f t="shared" si="58"/>
        <v>0</v>
      </c>
      <c r="BB84">
        <f t="shared" si="59"/>
        <v>1.5794461408865958E-2</v>
      </c>
      <c r="BC84">
        <f t="shared" si="60"/>
        <v>9.9999999999999994E-12</v>
      </c>
      <c r="BE84">
        <f t="shared" si="61"/>
        <v>2.3953291082389341</v>
      </c>
      <c r="BF84">
        <f t="shared" si="62"/>
        <v>0.67475828018926143</v>
      </c>
      <c r="BG84">
        <f t="shared" si="63"/>
        <v>0</v>
      </c>
      <c r="BH84">
        <f t="shared" si="64"/>
        <v>0</v>
      </c>
      <c r="BI84">
        <f t="shared" si="65"/>
        <v>4.4474093840338007E-3</v>
      </c>
      <c r="BJ84">
        <f t="shared" si="66"/>
        <v>0</v>
      </c>
      <c r="BK84">
        <f t="shared" si="67"/>
        <v>8.3730751028432047E-4</v>
      </c>
      <c r="BN84" s="1">
        <v>189.38760192000004</v>
      </c>
      <c r="BO84">
        <f t="shared" si="70"/>
        <v>2.5080948368882026</v>
      </c>
      <c r="BP84">
        <f t="shared" si="71"/>
        <v>3.0753721053225131</v>
      </c>
      <c r="BQ84">
        <f t="shared" si="69"/>
        <v>0.81554190874901611</v>
      </c>
    </row>
    <row r="85" spans="1:69" x14ac:dyDescent="0.25">
      <c r="A85" s="1" t="s">
        <v>520</v>
      </c>
      <c r="B85" s="1" t="s">
        <v>239</v>
      </c>
      <c r="C85" s="1" t="s">
        <v>114</v>
      </c>
      <c r="D85" s="1" t="s">
        <v>232</v>
      </c>
      <c r="E85" s="1" t="s">
        <v>234</v>
      </c>
      <c r="F85" s="1">
        <v>189.38760192000004</v>
      </c>
      <c r="G85" s="1" t="s">
        <v>21</v>
      </c>
      <c r="H85" s="1" t="s">
        <v>186</v>
      </c>
      <c r="I85" s="2">
        <v>42225.270833333336</v>
      </c>
      <c r="O85" s="1">
        <v>101</v>
      </c>
      <c r="P85" s="1">
        <v>104</v>
      </c>
      <c r="Q85" s="1">
        <v>10.1</v>
      </c>
      <c r="R85" s="1">
        <v>2.3E-2</v>
      </c>
      <c r="T85" s="1">
        <v>0.37</v>
      </c>
      <c r="V85" s="1">
        <v>63000</v>
      </c>
      <c r="W85" s="1">
        <v>9800</v>
      </c>
      <c r="Z85" s="1">
        <v>20</v>
      </c>
      <c r="AB85" s="1">
        <v>10</v>
      </c>
      <c r="AD85" s="1" t="s">
        <v>195</v>
      </c>
      <c r="AF85">
        <f t="shared" si="40"/>
        <v>1.0520833333333333</v>
      </c>
      <c r="AG85">
        <f t="shared" si="41"/>
        <v>1.04</v>
      </c>
      <c r="AH85">
        <f t="shared" si="42"/>
        <v>0.284884212901588</v>
      </c>
      <c r="AI85">
        <f t="shared" si="43"/>
        <v>2.8785982478097622E-4</v>
      </c>
      <c r="AJ85">
        <f t="shared" si="44"/>
        <v>0</v>
      </c>
      <c r="AK85">
        <f t="shared" si="45"/>
        <v>1.9479835737601349E-2</v>
      </c>
      <c r="AL85">
        <f t="shared" si="46"/>
        <v>9.9999999999999994E-12</v>
      </c>
      <c r="AN85">
        <f t="shared" si="47"/>
        <v>1.5719347272818005</v>
      </c>
      <c r="AO85">
        <f t="shared" si="48"/>
        <v>0.40320921621065625</v>
      </c>
      <c r="AP85">
        <f t="shared" si="49"/>
        <v>0</v>
      </c>
      <c r="AQ85">
        <f t="shared" si="50"/>
        <v>0</v>
      </c>
      <c r="AR85">
        <f t="shared" si="51"/>
        <v>7.4123489733896671E-4</v>
      </c>
      <c r="AS85">
        <f t="shared" si="52"/>
        <v>0</v>
      </c>
      <c r="AT85">
        <f t="shared" si="53"/>
        <v>1.8202337180093923E-4</v>
      </c>
      <c r="AU85">
        <f t="shared" si="54"/>
        <v>1000</v>
      </c>
      <c r="AW85">
        <f t="shared" si="55"/>
        <v>2.1041666666666665</v>
      </c>
      <c r="AX85">
        <f t="shared" si="56"/>
        <v>1.04</v>
      </c>
      <c r="AY85">
        <f t="shared" si="68"/>
        <v>0.284884212901588</v>
      </c>
      <c r="AZ85">
        <f t="shared" si="57"/>
        <v>2.8785982478097622E-4</v>
      </c>
      <c r="BA85">
        <f t="shared" si="58"/>
        <v>0</v>
      </c>
      <c r="BB85">
        <f t="shared" si="59"/>
        <v>1.9479835737601349E-2</v>
      </c>
      <c r="BC85">
        <f t="shared" si="60"/>
        <v>9.9999999999999994E-12</v>
      </c>
      <c r="BE85">
        <f t="shared" si="61"/>
        <v>3.143869454563601</v>
      </c>
      <c r="BF85">
        <f t="shared" si="62"/>
        <v>0.8064184324213125</v>
      </c>
      <c r="BG85">
        <f t="shared" si="63"/>
        <v>0</v>
      </c>
      <c r="BH85">
        <f t="shared" si="64"/>
        <v>0</v>
      </c>
      <c r="BI85">
        <f t="shared" si="65"/>
        <v>2.2237046920169003E-3</v>
      </c>
      <c r="BJ85">
        <f t="shared" si="66"/>
        <v>0</v>
      </c>
      <c r="BK85">
        <f t="shared" si="67"/>
        <v>3.6404674360187845E-4</v>
      </c>
      <c r="BN85" s="1">
        <v>189.38760192000004</v>
      </c>
      <c r="BO85">
        <f t="shared" si="70"/>
        <v>3.4488185751406366</v>
      </c>
      <c r="BP85">
        <f t="shared" si="71"/>
        <v>3.9528756384205321</v>
      </c>
      <c r="BQ85">
        <f t="shared" si="69"/>
        <v>0.87248345017975226</v>
      </c>
    </row>
    <row r="86" spans="1:69" x14ac:dyDescent="0.25">
      <c r="A86" s="1" t="s">
        <v>519</v>
      </c>
      <c r="B86" s="1" t="s">
        <v>238</v>
      </c>
      <c r="C86" s="1" t="s">
        <v>114</v>
      </c>
      <c r="D86" s="1" t="s">
        <v>232</v>
      </c>
      <c r="E86" s="1" t="s">
        <v>234</v>
      </c>
      <c r="F86" s="1">
        <v>189.38760192000004</v>
      </c>
      <c r="G86" s="1" t="s">
        <v>21</v>
      </c>
      <c r="H86" s="1" t="s">
        <v>186</v>
      </c>
      <c r="I86" s="2">
        <v>42224.972222222219</v>
      </c>
      <c r="O86" s="1">
        <v>103</v>
      </c>
      <c r="P86" s="1">
        <v>101</v>
      </c>
      <c r="Q86" s="1">
        <v>10.3</v>
      </c>
      <c r="R86" s="1">
        <v>2.1999999999999999E-2</v>
      </c>
      <c r="T86" s="1">
        <v>0.38</v>
      </c>
      <c r="V86" s="1">
        <v>62000</v>
      </c>
      <c r="W86" s="1">
        <v>9600</v>
      </c>
      <c r="Z86" s="1">
        <v>40</v>
      </c>
      <c r="AB86" s="1">
        <v>9</v>
      </c>
      <c r="AD86" s="1" t="s">
        <v>195</v>
      </c>
      <c r="AF86">
        <f t="shared" si="40"/>
        <v>1.0729166666666667</v>
      </c>
      <c r="AG86">
        <f t="shared" si="41"/>
        <v>1.01</v>
      </c>
      <c r="AH86">
        <f t="shared" si="42"/>
        <v>0.29052548444419374</v>
      </c>
      <c r="AI86">
        <f t="shared" si="43"/>
        <v>2.7534418022528154E-4</v>
      </c>
      <c r="AJ86">
        <f t="shared" si="44"/>
        <v>0</v>
      </c>
      <c r="AK86">
        <f t="shared" si="45"/>
        <v>2.0006317784563545E-2</v>
      </c>
      <c r="AL86">
        <f t="shared" si="46"/>
        <v>9.9999999999999994E-12</v>
      </c>
      <c r="AN86">
        <f t="shared" si="47"/>
        <v>1.5469833824043115</v>
      </c>
      <c r="AO86">
        <f t="shared" si="48"/>
        <v>0.39498045669615306</v>
      </c>
      <c r="AP86">
        <f t="shared" si="49"/>
        <v>0</v>
      </c>
      <c r="AQ86">
        <f t="shared" si="50"/>
        <v>0</v>
      </c>
      <c r="AR86">
        <f t="shared" si="51"/>
        <v>1.4824697946779334E-3</v>
      </c>
      <c r="AS86">
        <f t="shared" si="52"/>
        <v>0</v>
      </c>
      <c r="AT86">
        <f t="shared" si="53"/>
        <v>1.6382103462084531E-4</v>
      </c>
      <c r="AU86">
        <f t="shared" si="54"/>
        <v>1000</v>
      </c>
      <c r="AW86">
        <f t="shared" si="55"/>
        <v>2.1458333333333335</v>
      </c>
      <c r="AX86">
        <f t="shared" si="56"/>
        <v>1.01</v>
      </c>
      <c r="AY86">
        <f t="shared" si="68"/>
        <v>0.29052548444419374</v>
      </c>
      <c r="AZ86">
        <f t="shared" si="57"/>
        <v>2.7534418022528154E-4</v>
      </c>
      <c r="BA86">
        <f t="shared" si="58"/>
        <v>0</v>
      </c>
      <c r="BB86">
        <f t="shared" si="59"/>
        <v>2.0006317784563545E-2</v>
      </c>
      <c r="BC86">
        <f t="shared" si="60"/>
        <v>9.9999999999999994E-12</v>
      </c>
      <c r="BE86">
        <f t="shared" si="61"/>
        <v>3.0939667648086231</v>
      </c>
      <c r="BF86">
        <f t="shared" si="62"/>
        <v>0.78996091339230612</v>
      </c>
      <c r="BG86">
        <f t="shared" si="63"/>
        <v>0</v>
      </c>
      <c r="BH86">
        <f t="shared" si="64"/>
        <v>0</v>
      </c>
      <c r="BI86">
        <f t="shared" si="65"/>
        <v>4.4474093840338007E-3</v>
      </c>
      <c r="BJ86">
        <f t="shared" si="66"/>
        <v>0</v>
      </c>
      <c r="BK86">
        <f t="shared" si="67"/>
        <v>3.2764206924169062E-4</v>
      </c>
      <c r="BN86" s="1">
        <v>189.38760192000004</v>
      </c>
      <c r="BO86">
        <f t="shared" si="70"/>
        <v>3.4666404797523165</v>
      </c>
      <c r="BP86">
        <f t="shared" si="71"/>
        <v>3.8887027296542045</v>
      </c>
      <c r="BQ86">
        <f t="shared" si="69"/>
        <v>0.89146451162662699</v>
      </c>
    </row>
    <row r="87" spans="1:69" x14ac:dyDescent="0.25">
      <c r="A87" s="1" t="s">
        <v>597</v>
      </c>
      <c r="B87" s="1" t="s">
        <v>241</v>
      </c>
      <c r="C87" s="1" t="s">
        <v>114</v>
      </c>
      <c r="D87" s="1" t="s">
        <v>232</v>
      </c>
      <c r="E87" s="1" t="s">
        <v>234</v>
      </c>
      <c r="F87" s="1">
        <v>189.38760192000004</v>
      </c>
      <c r="G87" s="1" t="s">
        <v>21</v>
      </c>
      <c r="H87" s="1" t="s">
        <v>186</v>
      </c>
      <c r="I87" s="2">
        <v>42226.805555555555</v>
      </c>
      <c r="O87" s="1">
        <v>103</v>
      </c>
      <c r="P87" s="1">
        <v>89.7</v>
      </c>
      <c r="Q87" s="1">
        <v>10.3</v>
      </c>
      <c r="R87" s="1">
        <v>2.1999999999999999E-2</v>
      </c>
      <c r="T87" s="1">
        <v>0.35</v>
      </c>
      <c r="V87" s="1">
        <v>57000</v>
      </c>
      <c r="W87" s="1">
        <v>9300</v>
      </c>
      <c r="Z87" s="1">
        <v>50</v>
      </c>
      <c r="AB87" s="1">
        <v>7</v>
      </c>
      <c r="AD87" s="1" t="s">
        <v>195</v>
      </c>
      <c r="AF87">
        <f t="shared" si="40"/>
        <v>1.0729166666666667</v>
      </c>
      <c r="AG87">
        <f t="shared" si="41"/>
        <v>0.89700000000000002</v>
      </c>
      <c r="AH87">
        <f t="shared" si="42"/>
        <v>0.29052548444419374</v>
      </c>
      <c r="AI87">
        <f t="shared" si="43"/>
        <v>2.7534418022528154E-4</v>
      </c>
      <c r="AJ87">
        <f t="shared" si="44"/>
        <v>0</v>
      </c>
      <c r="AK87">
        <f t="shared" si="45"/>
        <v>1.8426871643676949E-2</v>
      </c>
      <c r="AL87">
        <f t="shared" si="46"/>
        <v>9.9999999999999994E-12</v>
      </c>
      <c r="AN87">
        <f t="shared" si="47"/>
        <v>1.4222266580168672</v>
      </c>
      <c r="AO87">
        <f t="shared" si="48"/>
        <v>0.38263731742439827</v>
      </c>
      <c r="AP87">
        <f t="shared" si="49"/>
        <v>0</v>
      </c>
      <c r="AQ87">
        <f t="shared" si="50"/>
        <v>0</v>
      </c>
      <c r="AR87">
        <f t="shared" si="51"/>
        <v>1.8530872433474169E-3</v>
      </c>
      <c r="AS87">
        <f t="shared" si="52"/>
        <v>0</v>
      </c>
      <c r="AT87">
        <f t="shared" si="53"/>
        <v>1.2741636026065748E-4</v>
      </c>
      <c r="AU87">
        <f t="shared" si="54"/>
        <v>1000</v>
      </c>
      <c r="AW87">
        <f t="shared" si="55"/>
        <v>2.1458333333333335</v>
      </c>
      <c r="AX87">
        <f t="shared" si="56"/>
        <v>0.89700000000000002</v>
      </c>
      <c r="AY87">
        <f t="shared" si="68"/>
        <v>0.29052548444419374</v>
      </c>
      <c r="AZ87">
        <f t="shared" si="57"/>
        <v>2.7534418022528154E-4</v>
      </c>
      <c r="BA87">
        <f t="shared" si="58"/>
        <v>0</v>
      </c>
      <c r="BB87">
        <f t="shared" si="59"/>
        <v>1.8426871643676949E-2</v>
      </c>
      <c r="BC87">
        <f t="shared" si="60"/>
        <v>9.9999999999999994E-12</v>
      </c>
      <c r="BE87">
        <f t="shared" si="61"/>
        <v>2.8444533160337344</v>
      </c>
      <c r="BF87">
        <f t="shared" si="62"/>
        <v>0.76527463484879654</v>
      </c>
      <c r="BG87">
        <f t="shared" si="63"/>
        <v>0</v>
      </c>
      <c r="BH87">
        <f t="shared" si="64"/>
        <v>0</v>
      </c>
      <c r="BI87">
        <f t="shared" si="65"/>
        <v>5.5592617300422508E-3</v>
      </c>
      <c r="BJ87">
        <f t="shared" si="66"/>
        <v>0</v>
      </c>
      <c r="BK87">
        <f t="shared" si="67"/>
        <v>2.5483272052131495E-4</v>
      </c>
      <c r="BN87" s="1">
        <v>189.38760192000004</v>
      </c>
      <c r="BO87">
        <f t="shared" si="70"/>
        <v>3.3520610336114296</v>
      </c>
      <c r="BP87">
        <f t="shared" si="71"/>
        <v>3.6155420453330946</v>
      </c>
      <c r="BQ87">
        <f t="shared" si="69"/>
        <v>0.92712544663620666</v>
      </c>
    </row>
    <row r="88" spans="1:69" x14ac:dyDescent="0.25">
      <c r="A88" s="1" t="s">
        <v>598</v>
      </c>
      <c r="B88" s="1" t="s">
        <v>242</v>
      </c>
      <c r="C88" s="1" t="s">
        <v>114</v>
      </c>
      <c r="D88" s="1" t="s">
        <v>232</v>
      </c>
      <c r="E88" s="1" t="s">
        <v>234</v>
      </c>
      <c r="F88" s="1">
        <v>189.38760192000004</v>
      </c>
      <c r="G88" s="1" t="s">
        <v>21</v>
      </c>
      <c r="H88" s="1" t="s">
        <v>186</v>
      </c>
      <c r="I88" s="2">
        <v>42227.029861111114</v>
      </c>
      <c r="O88" s="1">
        <v>103</v>
      </c>
      <c r="P88" s="1">
        <v>99.7</v>
      </c>
      <c r="Q88" s="1">
        <v>10.5</v>
      </c>
      <c r="R88" s="1">
        <v>2.1999999999999999E-2</v>
      </c>
      <c r="T88" s="1">
        <v>0.34</v>
      </c>
      <c r="V88" s="1">
        <v>61000</v>
      </c>
      <c r="W88" s="1">
        <v>9900</v>
      </c>
      <c r="Z88" s="1">
        <v>40</v>
      </c>
      <c r="AB88" s="1">
        <v>7</v>
      </c>
      <c r="AD88" s="1" t="s">
        <v>195</v>
      </c>
      <c r="AF88">
        <f t="shared" si="40"/>
        <v>1.0729166666666667</v>
      </c>
      <c r="AG88">
        <f t="shared" si="41"/>
        <v>0.997</v>
      </c>
      <c r="AH88">
        <f t="shared" si="42"/>
        <v>0.29616675598679942</v>
      </c>
      <c r="AI88">
        <f t="shared" si="43"/>
        <v>2.7534418022528154E-4</v>
      </c>
      <c r="AJ88">
        <f t="shared" si="44"/>
        <v>0</v>
      </c>
      <c r="AK88">
        <f t="shared" si="45"/>
        <v>1.7900389596714753E-2</v>
      </c>
      <c r="AL88">
        <f t="shared" si="46"/>
        <v>9.9999999999999994E-12</v>
      </c>
      <c r="AN88">
        <f t="shared" si="47"/>
        <v>1.5220320375268226</v>
      </c>
      <c r="AO88">
        <f t="shared" si="48"/>
        <v>0.40732359596790785</v>
      </c>
      <c r="AP88">
        <f t="shared" si="49"/>
        <v>0</v>
      </c>
      <c r="AQ88">
        <f t="shared" si="50"/>
        <v>0</v>
      </c>
      <c r="AR88">
        <f t="shared" si="51"/>
        <v>1.4824697946779334E-3</v>
      </c>
      <c r="AS88">
        <f t="shared" si="52"/>
        <v>0</v>
      </c>
      <c r="AT88">
        <f t="shared" si="53"/>
        <v>1.2741636026065748E-4</v>
      </c>
      <c r="AU88">
        <f t="shared" si="54"/>
        <v>1000</v>
      </c>
      <c r="AW88">
        <f t="shared" si="55"/>
        <v>2.1458333333333335</v>
      </c>
      <c r="AX88">
        <f t="shared" si="56"/>
        <v>0.997</v>
      </c>
      <c r="AY88">
        <f t="shared" si="68"/>
        <v>0.29616675598679942</v>
      </c>
      <c r="AZ88">
        <f t="shared" si="57"/>
        <v>2.7534418022528154E-4</v>
      </c>
      <c r="BA88">
        <f t="shared" si="58"/>
        <v>0</v>
      </c>
      <c r="BB88">
        <f t="shared" si="59"/>
        <v>1.7900389596714753E-2</v>
      </c>
      <c r="BC88">
        <f t="shared" si="60"/>
        <v>9.9999999999999994E-12</v>
      </c>
      <c r="BE88">
        <f t="shared" si="61"/>
        <v>3.0440640750536452</v>
      </c>
      <c r="BF88">
        <f t="shared" si="62"/>
        <v>0.8146471919358157</v>
      </c>
      <c r="BG88">
        <f t="shared" si="63"/>
        <v>0</v>
      </c>
      <c r="BH88">
        <f t="shared" si="64"/>
        <v>0</v>
      </c>
      <c r="BI88">
        <f t="shared" si="65"/>
        <v>4.4474093840338007E-3</v>
      </c>
      <c r="BJ88">
        <f t="shared" si="66"/>
        <v>0</v>
      </c>
      <c r="BK88">
        <f t="shared" si="67"/>
        <v>2.5483272052131495E-4</v>
      </c>
      <c r="BN88" s="1">
        <v>189.38760192000004</v>
      </c>
      <c r="BO88">
        <f t="shared" si="70"/>
        <v>3.4571758231070731</v>
      </c>
      <c r="BP88">
        <f t="shared" si="71"/>
        <v>3.8634135090940158</v>
      </c>
      <c r="BQ88">
        <f t="shared" si="69"/>
        <v>0.8948500632845261</v>
      </c>
    </row>
    <row r="89" spans="1:69" x14ac:dyDescent="0.25">
      <c r="A89" s="1" t="s">
        <v>596</v>
      </c>
      <c r="B89" s="1" t="s">
        <v>240</v>
      </c>
      <c r="C89" s="1" t="s">
        <v>114</v>
      </c>
      <c r="D89" s="1" t="s">
        <v>232</v>
      </c>
      <c r="E89" s="1" t="s">
        <v>234</v>
      </c>
      <c r="F89" s="1">
        <v>189.38760192000004</v>
      </c>
      <c r="G89" s="1" t="s">
        <v>21</v>
      </c>
      <c r="H89" s="1" t="s">
        <v>186</v>
      </c>
      <c r="I89" s="2">
        <v>42226.65347222222</v>
      </c>
      <c r="O89" s="1">
        <v>104</v>
      </c>
      <c r="P89" s="1">
        <v>86.3</v>
      </c>
      <c r="Q89" s="1">
        <v>10.1</v>
      </c>
      <c r="R89" s="1">
        <v>2.1000000000000001E-2</v>
      </c>
      <c r="T89" s="1">
        <v>0.36</v>
      </c>
      <c r="V89" s="1">
        <v>55000</v>
      </c>
      <c r="W89" s="1">
        <v>9000</v>
      </c>
      <c r="Z89" s="1">
        <v>50</v>
      </c>
      <c r="AB89" s="1">
        <v>7</v>
      </c>
      <c r="AD89" s="1" t="s">
        <v>195</v>
      </c>
      <c r="AF89">
        <f t="shared" si="40"/>
        <v>1.0833333333333333</v>
      </c>
      <c r="AG89">
        <f t="shared" si="41"/>
        <v>0.86299999999999999</v>
      </c>
      <c r="AH89">
        <f t="shared" si="42"/>
        <v>0.284884212901588</v>
      </c>
      <c r="AI89">
        <f t="shared" si="43"/>
        <v>2.6282853566958697E-4</v>
      </c>
      <c r="AJ89">
        <f t="shared" si="44"/>
        <v>0</v>
      </c>
      <c r="AK89">
        <f t="shared" si="45"/>
        <v>1.8953353690639149E-2</v>
      </c>
      <c r="AL89">
        <f t="shared" si="46"/>
        <v>9.9999999999999994E-12</v>
      </c>
      <c r="AN89">
        <f t="shared" si="47"/>
        <v>1.3723239682618893</v>
      </c>
      <c r="AO89">
        <f t="shared" si="48"/>
        <v>0.37029417815264348</v>
      </c>
      <c r="AP89">
        <f t="shared" si="49"/>
        <v>0</v>
      </c>
      <c r="AQ89">
        <f t="shared" si="50"/>
        <v>0</v>
      </c>
      <c r="AR89">
        <f t="shared" si="51"/>
        <v>1.8530872433474169E-3</v>
      </c>
      <c r="AS89">
        <f t="shared" si="52"/>
        <v>0</v>
      </c>
      <c r="AT89">
        <f t="shared" si="53"/>
        <v>1.2741636026065748E-4</v>
      </c>
      <c r="AU89">
        <f t="shared" si="54"/>
        <v>1000</v>
      </c>
      <c r="AW89">
        <f t="shared" si="55"/>
        <v>2.1666666666666665</v>
      </c>
      <c r="AX89">
        <f t="shared" si="56"/>
        <v>0.86299999999999999</v>
      </c>
      <c r="AY89">
        <f t="shared" si="68"/>
        <v>0.284884212901588</v>
      </c>
      <c r="AZ89">
        <f t="shared" si="57"/>
        <v>2.6282853566958697E-4</v>
      </c>
      <c r="BA89">
        <f t="shared" si="58"/>
        <v>0</v>
      </c>
      <c r="BB89">
        <f t="shared" si="59"/>
        <v>1.8953353690639149E-2</v>
      </c>
      <c r="BC89">
        <f t="shared" si="60"/>
        <v>9.9999999999999994E-12</v>
      </c>
      <c r="BE89">
        <f t="shared" si="61"/>
        <v>2.7446479365237786</v>
      </c>
      <c r="BF89">
        <f t="shared" si="62"/>
        <v>0.74058835630528697</v>
      </c>
      <c r="BG89">
        <f t="shared" si="63"/>
        <v>0</v>
      </c>
      <c r="BH89">
        <f t="shared" si="64"/>
        <v>0</v>
      </c>
      <c r="BI89">
        <f t="shared" si="65"/>
        <v>5.5592617300422508E-3</v>
      </c>
      <c r="BJ89">
        <f t="shared" si="66"/>
        <v>0</v>
      </c>
      <c r="BK89">
        <f t="shared" si="67"/>
        <v>2.5483272052131495E-4</v>
      </c>
      <c r="BN89" s="1">
        <v>189.38760192000004</v>
      </c>
      <c r="BO89">
        <f t="shared" si="70"/>
        <v>3.3337670618045632</v>
      </c>
      <c r="BP89">
        <f t="shared" si="71"/>
        <v>3.4910503872796292</v>
      </c>
      <c r="BQ89">
        <f t="shared" si="69"/>
        <v>0.95494670427898698</v>
      </c>
    </row>
    <row r="90" spans="1:69" x14ac:dyDescent="0.25">
      <c r="A90" s="1" t="s">
        <v>604</v>
      </c>
      <c r="B90" s="1" t="s">
        <v>248</v>
      </c>
      <c r="C90" s="1" t="s">
        <v>114</v>
      </c>
      <c r="D90" s="1" t="s">
        <v>232</v>
      </c>
      <c r="E90" s="1" t="s">
        <v>234</v>
      </c>
      <c r="F90" s="1">
        <v>189.38760192000004</v>
      </c>
      <c r="G90" s="1" t="s">
        <v>21</v>
      </c>
      <c r="H90" s="1" t="s">
        <v>186</v>
      </c>
      <c r="I90" s="2">
        <v>42229.041666666664</v>
      </c>
      <c r="O90" s="1">
        <v>104</v>
      </c>
      <c r="P90" s="1">
        <v>99.5</v>
      </c>
      <c r="Q90" s="1">
        <v>10.7</v>
      </c>
      <c r="R90" s="1">
        <v>2.5000000000000001E-2</v>
      </c>
      <c r="T90" s="1">
        <v>0.36</v>
      </c>
      <c r="V90" s="1">
        <v>61000</v>
      </c>
      <c r="W90" s="1">
        <v>11000</v>
      </c>
      <c r="Z90" s="1">
        <v>30</v>
      </c>
      <c r="AB90" s="1">
        <v>6</v>
      </c>
      <c r="AD90" s="1" t="s">
        <v>195</v>
      </c>
      <c r="AF90">
        <f t="shared" si="40"/>
        <v>1.0833333333333333</v>
      </c>
      <c r="AG90">
        <f t="shared" si="41"/>
        <v>0.995</v>
      </c>
      <c r="AH90">
        <f t="shared" si="42"/>
        <v>0.30180802752940511</v>
      </c>
      <c r="AI90">
        <f t="shared" si="43"/>
        <v>3.1289111389236547E-4</v>
      </c>
      <c r="AJ90">
        <f t="shared" si="44"/>
        <v>0</v>
      </c>
      <c r="AK90">
        <f t="shared" si="45"/>
        <v>1.8953353690639149E-2</v>
      </c>
      <c r="AL90">
        <f t="shared" si="46"/>
        <v>9.9999999999999994E-12</v>
      </c>
      <c r="AN90">
        <f t="shared" si="47"/>
        <v>1.5220320375268226</v>
      </c>
      <c r="AO90">
        <f t="shared" si="48"/>
        <v>0.45258177329767535</v>
      </c>
      <c r="AP90">
        <f t="shared" si="49"/>
        <v>0</v>
      </c>
      <c r="AQ90">
        <f t="shared" si="50"/>
        <v>0</v>
      </c>
      <c r="AR90">
        <f t="shared" si="51"/>
        <v>1.1118523460084502E-3</v>
      </c>
      <c r="AS90">
        <f t="shared" si="52"/>
        <v>0</v>
      </c>
      <c r="AT90">
        <f t="shared" si="53"/>
        <v>1.0921402308056354E-4</v>
      </c>
      <c r="AU90">
        <f t="shared" si="54"/>
        <v>1000</v>
      </c>
      <c r="AW90">
        <f t="shared" si="55"/>
        <v>2.1666666666666665</v>
      </c>
      <c r="AX90">
        <f t="shared" si="56"/>
        <v>0.995</v>
      </c>
      <c r="AY90">
        <f t="shared" si="68"/>
        <v>0.30180802752940511</v>
      </c>
      <c r="AZ90">
        <f t="shared" si="57"/>
        <v>3.1289111389236547E-4</v>
      </c>
      <c r="BA90">
        <f t="shared" si="58"/>
        <v>0</v>
      </c>
      <c r="BB90">
        <f t="shared" si="59"/>
        <v>1.8953353690639149E-2</v>
      </c>
      <c r="BC90">
        <f t="shared" si="60"/>
        <v>9.9999999999999994E-12</v>
      </c>
      <c r="BE90">
        <f t="shared" si="61"/>
        <v>3.0440640750536452</v>
      </c>
      <c r="BF90">
        <f t="shared" si="62"/>
        <v>0.9051635465953507</v>
      </c>
      <c r="BG90">
        <f t="shared" si="63"/>
        <v>0</v>
      </c>
      <c r="BH90">
        <f t="shared" si="64"/>
        <v>0</v>
      </c>
      <c r="BI90">
        <f t="shared" si="65"/>
        <v>3.3355570380253505E-3</v>
      </c>
      <c r="BJ90">
        <f t="shared" si="66"/>
        <v>0</v>
      </c>
      <c r="BK90">
        <f t="shared" si="67"/>
        <v>2.1842804616112709E-4</v>
      </c>
      <c r="BN90" s="1">
        <v>189.38760192000004</v>
      </c>
      <c r="BO90">
        <f t="shared" si="70"/>
        <v>3.4827409390106037</v>
      </c>
      <c r="BP90">
        <f t="shared" si="71"/>
        <v>3.9527816067331822</v>
      </c>
      <c r="BQ90">
        <f t="shared" si="69"/>
        <v>0.88108610227240747</v>
      </c>
    </row>
    <row r="91" spans="1:69" x14ac:dyDescent="0.25">
      <c r="A91" s="1" t="s">
        <v>603</v>
      </c>
      <c r="B91" s="1" t="s">
        <v>247</v>
      </c>
      <c r="C91" s="1" t="s">
        <v>114</v>
      </c>
      <c r="D91" s="1" t="s">
        <v>232</v>
      </c>
      <c r="E91" s="1" t="s">
        <v>234</v>
      </c>
      <c r="F91" s="1">
        <v>189.38760192000004</v>
      </c>
      <c r="G91" s="1" t="s">
        <v>21</v>
      </c>
      <c r="H91" s="1" t="s">
        <v>186</v>
      </c>
      <c r="I91" s="2">
        <v>42228.753472222219</v>
      </c>
      <c r="O91" s="1">
        <v>105</v>
      </c>
      <c r="P91" s="1">
        <v>90.9</v>
      </c>
      <c r="Q91" s="1">
        <v>10.5</v>
      </c>
      <c r="R91" s="1">
        <v>2.4E-2</v>
      </c>
      <c r="T91" s="1">
        <v>0.36</v>
      </c>
      <c r="V91" s="1">
        <v>59000</v>
      </c>
      <c r="W91" s="1">
        <v>10000</v>
      </c>
      <c r="Z91" s="1">
        <v>30</v>
      </c>
      <c r="AB91" s="1">
        <v>7</v>
      </c>
      <c r="AD91" s="1" t="s">
        <v>195</v>
      </c>
      <c r="AF91">
        <f t="shared" si="40"/>
        <v>1.09375</v>
      </c>
      <c r="AG91">
        <f t="shared" si="41"/>
        <v>0.90900000000000003</v>
      </c>
      <c r="AH91">
        <f t="shared" si="42"/>
        <v>0.29616675598679942</v>
      </c>
      <c r="AI91">
        <f t="shared" si="43"/>
        <v>3.0037546933667084E-4</v>
      </c>
      <c r="AJ91">
        <f t="shared" si="44"/>
        <v>0</v>
      </c>
      <c r="AK91">
        <f t="shared" si="45"/>
        <v>1.8953353690639149E-2</v>
      </c>
      <c r="AL91">
        <f t="shared" si="46"/>
        <v>9.9999999999999994E-12</v>
      </c>
      <c r="AN91">
        <f t="shared" si="47"/>
        <v>1.4721293477718449</v>
      </c>
      <c r="AO91">
        <f t="shared" si="48"/>
        <v>0.41143797572515944</v>
      </c>
      <c r="AP91">
        <f t="shared" si="49"/>
        <v>0</v>
      </c>
      <c r="AQ91">
        <f t="shared" si="50"/>
        <v>0</v>
      </c>
      <c r="AR91">
        <f t="shared" si="51"/>
        <v>1.1118523460084502E-3</v>
      </c>
      <c r="AS91">
        <f t="shared" si="52"/>
        <v>0</v>
      </c>
      <c r="AT91">
        <f t="shared" si="53"/>
        <v>1.2741636026065748E-4</v>
      </c>
      <c r="AU91">
        <f t="shared" si="54"/>
        <v>1000</v>
      </c>
      <c r="AW91">
        <f t="shared" si="55"/>
        <v>2.1875</v>
      </c>
      <c r="AX91">
        <f t="shared" si="56"/>
        <v>0.90900000000000003</v>
      </c>
      <c r="AY91">
        <f t="shared" si="68"/>
        <v>0.29616675598679942</v>
      </c>
      <c r="AZ91">
        <f t="shared" si="57"/>
        <v>3.0037546933667084E-4</v>
      </c>
      <c r="BA91">
        <f t="shared" si="58"/>
        <v>0</v>
      </c>
      <c r="BB91">
        <f t="shared" si="59"/>
        <v>1.8953353690639149E-2</v>
      </c>
      <c r="BC91">
        <f t="shared" si="60"/>
        <v>9.9999999999999994E-12</v>
      </c>
      <c r="BE91">
        <f t="shared" si="61"/>
        <v>2.9442586955436898</v>
      </c>
      <c r="BF91">
        <f t="shared" si="62"/>
        <v>0.82287595145031889</v>
      </c>
      <c r="BG91">
        <f t="shared" si="63"/>
        <v>0</v>
      </c>
      <c r="BH91">
        <f t="shared" si="64"/>
        <v>0</v>
      </c>
      <c r="BI91">
        <f t="shared" si="65"/>
        <v>3.3355570380253505E-3</v>
      </c>
      <c r="BJ91">
        <f t="shared" si="66"/>
        <v>0</v>
      </c>
      <c r="BK91">
        <f t="shared" si="67"/>
        <v>2.5483272052131495E-4</v>
      </c>
      <c r="BN91" s="1">
        <v>189.38760192000004</v>
      </c>
      <c r="BO91">
        <f t="shared" si="70"/>
        <v>3.411920485156775</v>
      </c>
      <c r="BP91">
        <f t="shared" si="71"/>
        <v>3.7707250367525553</v>
      </c>
      <c r="BQ91">
        <f t="shared" si="69"/>
        <v>0.90484467891490916</v>
      </c>
    </row>
    <row r="92" spans="1:69" x14ac:dyDescent="0.25">
      <c r="A92" s="1" t="s">
        <v>605</v>
      </c>
      <c r="B92" s="1" t="s">
        <v>249</v>
      </c>
      <c r="C92" s="1" t="s">
        <v>114</v>
      </c>
      <c r="D92" s="1" t="s">
        <v>232</v>
      </c>
      <c r="E92" s="1" t="s">
        <v>234</v>
      </c>
      <c r="F92" s="1">
        <v>189.38760192000004</v>
      </c>
      <c r="G92" s="1" t="s">
        <v>21</v>
      </c>
      <c r="H92" s="1" t="s">
        <v>186</v>
      </c>
      <c r="I92" s="2">
        <v>42229.291666666664</v>
      </c>
      <c r="O92" s="1">
        <v>105</v>
      </c>
      <c r="P92" s="1">
        <v>105</v>
      </c>
      <c r="Q92" s="1">
        <v>10.6</v>
      </c>
      <c r="R92" s="1">
        <v>2.5000000000000001E-2</v>
      </c>
      <c r="T92" s="1">
        <v>0.36</v>
      </c>
      <c r="V92" s="1">
        <v>69000</v>
      </c>
      <c r="W92" s="1">
        <v>11000</v>
      </c>
      <c r="Z92" s="1">
        <v>20</v>
      </c>
      <c r="AB92" s="1">
        <v>7</v>
      </c>
      <c r="AD92" s="1" t="s">
        <v>195</v>
      </c>
      <c r="AF92">
        <f t="shared" si="40"/>
        <v>1.09375</v>
      </c>
      <c r="AG92">
        <f t="shared" si="41"/>
        <v>1.05</v>
      </c>
      <c r="AH92">
        <f t="shared" si="42"/>
        <v>0.29898739175810224</v>
      </c>
      <c r="AI92">
        <f t="shared" si="43"/>
        <v>3.1289111389236547E-4</v>
      </c>
      <c r="AJ92">
        <f t="shared" si="44"/>
        <v>0</v>
      </c>
      <c r="AK92">
        <f t="shared" si="45"/>
        <v>1.8953353690639149E-2</v>
      </c>
      <c r="AL92">
        <f t="shared" si="46"/>
        <v>9.9999999999999994E-12</v>
      </c>
      <c r="AN92">
        <f t="shared" si="47"/>
        <v>1.7216427965467338</v>
      </c>
      <c r="AO92">
        <f t="shared" si="48"/>
        <v>0.45258177329767535</v>
      </c>
      <c r="AP92">
        <f t="shared" si="49"/>
        <v>0</v>
      </c>
      <c r="AQ92">
        <f t="shared" si="50"/>
        <v>0</v>
      </c>
      <c r="AR92">
        <f t="shared" si="51"/>
        <v>7.4123489733896671E-4</v>
      </c>
      <c r="AS92">
        <f t="shared" si="52"/>
        <v>0</v>
      </c>
      <c r="AT92">
        <f t="shared" si="53"/>
        <v>1.2741636026065748E-4</v>
      </c>
      <c r="AU92">
        <f t="shared" si="54"/>
        <v>1000</v>
      </c>
      <c r="AW92">
        <f t="shared" si="55"/>
        <v>2.1875</v>
      </c>
      <c r="AX92">
        <f t="shared" si="56"/>
        <v>1.05</v>
      </c>
      <c r="AY92">
        <f t="shared" si="68"/>
        <v>0.29898739175810224</v>
      </c>
      <c r="AZ92">
        <f t="shared" si="57"/>
        <v>3.1289111389236547E-4</v>
      </c>
      <c r="BA92">
        <f t="shared" si="58"/>
        <v>0</v>
      </c>
      <c r="BB92">
        <f t="shared" si="59"/>
        <v>1.8953353690639149E-2</v>
      </c>
      <c r="BC92">
        <f t="shared" si="60"/>
        <v>9.9999999999999994E-12</v>
      </c>
      <c r="BE92">
        <f t="shared" si="61"/>
        <v>3.4432855930934676</v>
      </c>
      <c r="BF92">
        <f t="shared" si="62"/>
        <v>0.9051635465953507</v>
      </c>
      <c r="BG92">
        <f t="shared" si="63"/>
        <v>0</v>
      </c>
      <c r="BH92">
        <f t="shared" si="64"/>
        <v>0</v>
      </c>
      <c r="BI92">
        <f t="shared" si="65"/>
        <v>2.2237046920169003E-3</v>
      </c>
      <c r="BJ92">
        <f t="shared" si="66"/>
        <v>0</v>
      </c>
      <c r="BK92">
        <f t="shared" si="67"/>
        <v>2.5483272052131495E-4</v>
      </c>
      <c r="BN92" s="1">
        <v>189.38760192000004</v>
      </c>
      <c r="BO92">
        <f t="shared" si="70"/>
        <v>3.5557536365726339</v>
      </c>
      <c r="BP92">
        <f t="shared" si="71"/>
        <v>4.3509276771013559</v>
      </c>
      <c r="BQ92">
        <f t="shared" si="69"/>
        <v>0.81724034515359323</v>
      </c>
    </row>
    <row r="93" spans="1:69" x14ac:dyDescent="0.25">
      <c r="A93" s="1" t="s">
        <v>606</v>
      </c>
      <c r="B93" s="1" t="s">
        <v>250</v>
      </c>
      <c r="C93" s="1" t="s">
        <v>114</v>
      </c>
      <c r="D93" s="1" t="s">
        <v>232</v>
      </c>
      <c r="E93" s="1" t="s">
        <v>234</v>
      </c>
      <c r="F93" s="1">
        <v>189.38760192000004</v>
      </c>
      <c r="G93" s="1" t="s">
        <v>21</v>
      </c>
      <c r="H93" s="1" t="s">
        <v>186</v>
      </c>
      <c r="I93" s="2">
        <v>42229.524305555555</v>
      </c>
      <c r="O93" s="1">
        <v>105</v>
      </c>
      <c r="P93" s="1">
        <v>101</v>
      </c>
      <c r="Q93" s="1">
        <v>10.3</v>
      </c>
      <c r="R93" s="1">
        <v>2.4E-2</v>
      </c>
      <c r="T93" s="1">
        <v>0.37</v>
      </c>
      <c r="V93" s="1">
        <v>63000</v>
      </c>
      <c r="W93" s="1">
        <v>10000</v>
      </c>
      <c r="Z93" s="1">
        <v>20</v>
      </c>
      <c r="AB93" s="1">
        <v>7</v>
      </c>
      <c r="AD93" s="1" t="s">
        <v>195</v>
      </c>
      <c r="AF93">
        <f t="shared" si="40"/>
        <v>1.09375</v>
      </c>
      <c r="AG93">
        <f t="shared" si="41"/>
        <v>1.01</v>
      </c>
      <c r="AH93">
        <f t="shared" si="42"/>
        <v>0.29052548444419374</v>
      </c>
      <c r="AI93">
        <f t="shared" si="43"/>
        <v>3.0037546933667084E-4</v>
      </c>
      <c r="AJ93">
        <f t="shared" si="44"/>
        <v>0</v>
      </c>
      <c r="AK93">
        <f t="shared" si="45"/>
        <v>1.9479835737601349E-2</v>
      </c>
      <c r="AL93">
        <f t="shared" si="46"/>
        <v>9.9999999999999994E-12</v>
      </c>
      <c r="AN93">
        <f t="shared" si="47"/>
        <v>1.5719347272818005</v>
      </c>
      <c r="AO93">
        <f t="shared" si="48"/>
        <v>0.41143797572515944</v>
      </c>
      <c r="AP93">
        <f t="shared" si="49"/>
        <v>0</v>
      </c>
      <c r="AQ93">
        <f t="shared" si="50"/>
        <v>0</v>
      </c>
      <c r="AR93">
        <f t="shared" si="51"/>
        <v>7.4123489733896671E-4</v>
      </c>
      <c r="AS93">
        <f t="shared" si="52"/>
        <v>0</v>
      </c>
      <c r="AT93">
        <f t="shared" si="53"/>
        <v>1.2741636026065748E-4</v>
      </c>
      <c r="AU93">
        <f t="shared" si="54"/>
        <v>1000</v>
      </c>
      <c r="AW93">
        <f t="shared" si="55"/>
        <v>2.1875</v>
      </c>
      <c r="AX93">
        <f t="shared" si="56"/>
        <v>1.01</v>
      </c>
      <c r="AY93">
        <f t="shared" si="68"/>
        <v>0.29052548444419374</v>
      </c>
      <c r="AZ93">
        <f t="shared" si="57"/>
        <v>3.0037546933667084E-4</v>
      </c>
      <c r="BA93">
        <f t="shared" si="58"/>
        <v>0</v>
      </c>
      <c r="BB93">
        <f t="shared" si="59"/>
        <v>1.9479835737601349E-2</v>
      </c>
      <c r="BC93">
        <f t="shared" si="60"/>
        <v>9.9999999999999994E-12</v>
      </c>
      <c r="BE93">
        <f t="shared" si="61"/>
        <v>3.143869454563601</v>
      </c>
      <c r="BF93">
        <f t="shared" si="62"/>
        <v>0.82287595145031889</v>
      </c>
      <c r="BG93">
        <f t="shared" si="63"/>
        <v>0</v>
      </c>
      <c r="BH93">
        <f t="shared" si="64"/>
        <v>0</v>
      </c>
      <c r="BI93">
        <f t="shared" si="65"/>
        <v>2.2237046920169003E-3</v>
      </c>
      <c r="BJ93">
        <f t="shared" si="66"/>
        <v>0</v>
      </c>
      <c r="BK93">
        <f t="shared" si="67"/>
        <v>2.5483272052131495E-4</v>
      </c>
      <c r="BN93" s="1">
        <v>189.38760192000004</v>
      </c>
      <c r="BO93">
        <f t="shared" si="70"/>
        <v>3.5078056956611317</v>
      </c>
      <c r="BP93">
        <f t="shared" si="71"/>
        <v>3.9692239434264582</v>
      </c>
      <c r="BQ93">
        <f t="shared" si="69"/>
        <v>0.88375101673729084</v>
      </c>
    </row>
    <row r="94" spans="1:69" x14ac:dyDescent="0.25">
      <c r="A94" s="1" t="s">
        <v>607</v>
      </c>
      <c r="B94" s="1" t="s">
        <v>251</v>
      </c>
      <c r="C94" s="1" t="s">
        <v>114</v>
      </c>
      <c r="D94" s="1" t="s">
        <v>232</v>
      </c>
      <c r="E94" s="1" t="s">
        <v>234</v>
      </c>
      <c r="F94" s="1">
        <v>189.38760192000004</v>
      </c>
      <c r="G94" s="1" t="s">
        <v>21</v>
      </c>
      <c r="H94" s="1" t="s">
        <v>186</v>
      </c>
      <c r="I94" s="2">
        <v>42229.774305555555</v>
      </c>
      <c r="O94" s="1">
        <v>105</v>
      </c>
      <c r="P94" s="1">
        <v>90.4</v>
      </c>
      <c r="Q94" s="1">
        <v>10.6</v>
      </c>
      <c r="R94" s="1">
        <v>2.4E-2</v>
      </c>
      <c r="T94" s="1">
        <v>0.37</v>
      </c>
      <c r="V94" s="1">
        <v>59000</v>
      </c>
      <c r="W94" s="1">
        <v>9900</v>
      </c>
      <c r="Z94" s="1">
        <v>40</v>
      </c>
      <c r="AB94" s="1">
        <v>8</v>
      </c>
      <c r="AD94" s="1" t="s">
        <v>195</v>
      </c>
      <c r="AF94">
        <f t="shared" si="40"/>
        <v>1.09375</v>
      </c>
      <c r="AG94">
        <f t="shared" si="41"/>
        <v>0.90400000000000003</v>
      </c>
      <c r="AH94">
        <f t="shared" si="42"/>
        <v>0.29898739175810224</v>
      </c>
      <c r="AI94">
        <f t="shared" si="43"/>
        <v>3.0037546933667084E-4</v>
      </c>
      <c r="AJ94">
        <f t="shared" si="44"/>
        <v>0</v>
      </c>
      <c r="AK94">
        <f t="shared" si="45"/>
        <v>1.9479835737601349E-2</v>
      </c>
      <c r="AL94">
        <f t="shared" si="46"/>
        <v>9.9999999999999994E-12</v>
      </c>
      <c r="AN94">
        <f t="shared" si="47"/>
        <v>1.4721293477718449</v>
      </c>
      <c r="AO94">
        <f t="shared" si="48"/>
        <v>0.40732359596790785</v>
      </c>
      <c r="AP94">
        <f t="shared" si="49"/>
        <v>0</v>
      </c>
      <c r="AQ94">
        <f t="shared" si="50"/>
        <v>0</v>
      </c>
      <c r="AR94">
        <f t="shared" si="51"/>
        <v>1.4824697946779334E-3</v>
      </c>
      <c r="AS94">
        <f t="shared" si="52"/>
        <v>0</v>
      </c>
      <c r="AT94">
        <f t="shared" si="53"/>
        <v>1.4561869744075139E-4</v>
      </c>
      <c r="AU94">
        <f t="shared" si="54"/>
        <v>1000</v>
      </c>
      <c r="AW94">
        <f t="shared" si="55"/>
        <v>2.1875</v>
      </c>
      <c r="AX94">
        <f t="shared" si="56"/>
        <v>0.90400000000000003</v>
      </c>
      <c r="AY94">
        <f t="shared" si="68"/>
        <v>0.29898739175810224</v>
      </c>
      <c r="AZ94">
        <f t="shared" si="57"/>
        <v>3.0037546933667084E-4</v>
      </c>
      <c r="BA94">
        <f t="shared" si="58"/>
        <v>0</v>
      </c>
      <c r="BB94">
        <f t="shared" si="59"/>
        <v>1.9479835737601349E-2</v>
      </c>
      <c r="BC94">
        <f t="shared" si="60"/>
        <v>9.9999999999999994E-12</v>
      </c>
      <c r="BE94">
        <f t="shared" si="61"/>
        <v>2.9442586955436898</v>
      </c>
      <c r="BF94">
        <f t="shared" si="62"/>
        <v>0.8146471919358157</v>
      </c>
      <c r="BG94">
        <f t="shared" si="63"/>
        <v>0</v>
      </c>
      <c r="BH94">
        <f t="shared" si="64"/>
        <v>0</v>
      </c>
      <c r="BI94">
        <f t="shared" si="65"/>
        <v>4.4474093840338007E-3</v>
      </c>
      <c r="BJ94">
        <f t="shared" si="66"/>
        <v>0</v>
      </c>
      <c r="BK94">
        <f t="shared" si="67"/>
        <v>2.9123739488150278E-4</v>
      </c>
      <c r="BN94" s="1">
        <v>189.38760192000004</v>
      </c>
      <c r="BO94">
        <f t="shared" si="70"/>
        <v>3.4102676029750403</v>
      </c>
      <c r="BP94">
        <f t="shared" si="71"/>
        <v>3.7636445342584204</v>
      </c>
      <c r="BQ94">
        <f t="shared" si="69"/>
        <v>0.90610778247871682</v>
      </c>
    </row>
    <row r="95" spans="1:69" x14ac:dyDescent="0.25">
      <c r="A95" s="1" t="s">
        <v>599</v>
      </c>
      <c r="B95" s="1" t="s">
        <v>243</v>
      </c>
      <c r="C95" s="1" t="s">
        <v>114</v>
      </c>
      <c r="D95" s="1" t="s">
        <v>232</v>
      </c>
      <c r="E95" s="1" t="s">
        <v>234</v>
      </c>
      <c r="F95" s="1">
        <v>189.38760192000004</v>
      </c>
      <c r="G95" s="1" t="s">
        <v>21</v>
      </c>
      <c r="H95" s="1" t="s">
        <v>186</v>
      </c>
      <c r="I95" s="2">
        <v>42227.3125</v>
      </c>
      <c r="O95" s="1">
        <v>106</v>
      </c>
      <c r="P95" s="1">
        <v>101</v>
      </c>
      <c r="Q95" s="1">
        <v>10.8</v>
      </c>
      <c r="R95" s="1">
        <v>2.1999999999999999E-2</v>
      </c>
      <c r="T95" s="1">
        <v>0.35</v>
      </c>
      <c r="V95" s="1">
        <v>63000</v>
      </c>
      <c r="W95" s="1">
        <v>9800</v>
      </c>
      <c r="Z95" s="1">
        <v>30</v>
      </c>
      <c r="AB95" s="1">
        <v>9</v>
      </c>
      <c r="AD95" s="1" t="s">
        <v>195</v>
      </c>
      <c r="AF95">
        <f t="shared" si="40"/>
        <v>1.1041666666666667</v>
      </c>
      <c r="AG95">
        <f t="shared" si="41"/>
        <v>1.01</v>
      </c>
      <c r="AH95">
        <f t="shared" si="42"/>
        <v>0.30462866330070798</v>
      </c>
      <c r="AI95">
        <f t="shared" si="43"/>
        <v>2.7534418022528154E-4</v>
      </c>
      <c r="AJ95">
        <f t="shared" si="44"/>
        <v>0</v>
      </c>
      <c r="AK95">
        <f t="shared" si="45"/>
        <v>1.8426871643676949E-2</v>
      </c>
      <c r="AL95">
        <f t="shared" si="46"/>
        <v>9.9999999999999994E-12</v>
      </c>
      <c r="AN95">
        <f t="shared" si="47"/>
        <v>1.5719347272818005</v>
      </c>
      <c r="AO95">
        <f t="shared" si="48"/>
        <v>0.40320921621065625</v>
      </c>
      <c r="AP95">
        <f t="shared" si="49"/>
        <v>0</v>
      </c>
      <c r="AQ95">
        <f t="shared" si="50"/>
        <v>0</v>
      </c>
      <c r="AR95">
        <f t="shared" si="51"/>
        <v>1.1118523460084502E-3</v>
      </c>
      <c r="AS95">
        <f t="shared" si="52"/>
        <v>0</v>
      </c>
      <c r="AT95">
        <f t="shared" si="53"/>
        <v>1.6382103462084531E-4</v>
      </c>
      <c r="AU95">
        <f t="shared" si="54"/>
        <v>1000</v>
      </c>
      <c r="AW95">
        <f t="shared" si="55"/>
        <v>2.2083333333333335</v>
      </c>
      <c r="AX95">
        <f t="shared" si="56"/>
        <v>1.01</v>
      </c>
      <c r="AY95">
        <f t="shared" si="68"/>
        <v>0.30462866330070798</v>
      </c>
      <c r="AZ95">
        <f t="shared" si="57"/>
        <v>2.7534418022528154E-4</v>
      </c>
      <c r="BA95">
        <f t="shared" si="58"/>
        <v>0</v>
      </c>
      <c r="BB95">
        <f t="shared" si="59"/>
        <v>1.8426871643676949E-2</v>
      </c>
      <c r="BC95">
        <f t="shared" si="60"/>
        <v>9.9999999999999994E-12</v>
      </c>
      <c r="BE95">
        <f t="shared" si="61"/>
        <v>3.143869454563601</v>
      </c>
      <c r="BF95">
        <f t="shared" si="62"/>
        <v>0.8064184324213125</v>
      </c>
      <c r="BG95">
        <f t="shared" si="63"/>
        <v>0</v>
      </c>
      <c r="BH95">
        <f t="shared" si="64"/>
        <v>0</v>
      </c>
      <c r="BI95">
        <f t="shared" si="65"/>
        <v>3.3355570380253505E-3</v>
      </c>
      <c r="BJ95">
        <f t="shared" si="66"/>
        <v>0</v>
      </c>
      <c r="BK95">
        <f t="shared" si="67"/>
        <v>3.2764206924169062E-4</v>
      </c>
      <c r="BN95" s="1">
        <v>189.38760192000004</v>
      </c>
      <c r="BO95">
        <f t="shared" si="70"/>
        <v>3.5416642124679441</v>
      </c>
      <c r="BP95">
        <f t="shared" si="71"/>
        <v>3.9539510860921805</v>
      </c>
      <c r="BQ95">
        <f t="shared" si="69"/>
        <v>0.89572787709123813</v>
      </c>
    </row>
    <row r="96" spans="1:69" x14ac:dyDescent="0.25">
      <c r="A96" s="1" t="s">
        <v>601</v>
      </c>
      <c r="B96" s="1" t="s">
        <v>245</v>
      </c>
      <c r="C96" s="1" t="s">
        <v>114</v>
      </c>
      <c r="D96" s="1" t="s">
        <v>232</v>
      </c>
      <c r="E96" s="1" t="s">
        <v>234</v>
      </c>
      <c r="F96" s="1">
        <v>189.38760192000004</v>
      </c>
      <c r="G96" s="1" t="s">
        <v>21</v>
      </c>
      <c r="H96" s="1" t="s">
        <v>186</v>
      </c>
      <c r="I96" s="2">
        <v>42227.763888888891</v>
      </c>
      <c r="O96" s="1">
        <v>106</v>
      </c>
      <c r="P96" s="1">
        <v>88.5</v>
      </c>
      <c r="Q96" s="1">
        <v>11</v>
      </c>
      <c r="R96" s="1">
        <v>2.5999999999999999E-2</v>
      </c>
      <c r="T96" s="1">
        <v>0.36</v>
      </c>
      <c r="V96" s="1">
        <v>57000</v>
      </c>
      <c r="W96" s="1">
        <v>9600</v>
      </c>
      <c r="Z96" s="1">
        <v>50</v>
      </c>
      <c r="AB96" s="1">
        <v>8</v>
      </c>
      <c r="AD96" s="1" t="s">
        <v>195</v>
      </c>
      <c r="AF96">
        <f t="shared" si="40"/>
        <v>1.1041666666666667</v>
      </c>
      <c r="AG96">
        <f t="shared" si="41"/>
        <v>0.88500000000000001</v>
      </c>
      <c r="AH96">
        <f t="shared" si="42"/>
        <v>0.31026993484331367</v>
      </c>
      <c r="AI96">
        <f t="shared" si="43"/>
        <v>3.2540675844806003E-4</v>
      </c>
      <c r="AJ96">
        <f t="shared" si="44"/>
        <v>0</v>
      </c>
      <c r="AK96">
        <f t="shared" si="45"/>
        <v>1.8953353690639149E-2</v>
      </c>
      <c r="AL96">
        <f t="shared" si="46"/>
        <v>9.9999999999999994E-12</v>
      </c>
      <c r="AN96">
        <f t="shared" si="47"/>
        <v>1.4222266580168672</v>
      </c>
      <c r="AO96">
        <f t="shared" si="48"/>
        <v>0.39498045669615306</v>
      </c>
      <c r="AP96">
        <f t="shared" si="49"/>
        <v>0</v>
      </c>
      <c r="AQ96">
        <f t="shared" si="50"/>
        <v>0</v>
      </c>
      <c r="AR96">
        <f t="shared" si="51"/>
        <v>1.8530872433474169E-3</v>
      </c>
      <c r="AS96">
        <f t="shared" si="52"/>
        <v>0</v>
      </c>
      <c r="AT96">
        <f t="shared" si="53"/>
        <v>1.4561869744075139E-4</v>
      </c>
      <c r="AU96">
        <f t="shared" si="54"/>
        <v>1000</v>
      </c>
      <c r="AW96">
        <f t="shared" si="55"/>
        <v>2.2083333333333335</v>
      </c>
      <c r="AX96">
        <f t="shared" si="56"/>
        <v>0.88500000000000001</v>
      </c>
      <c r="AY96">
        <f t="shared" si="68"/>
        <v>0.31026993484331367</v>
      </c>
      <c r="AZ96">
        <f t="shared" si="57"/>
        <v>3.2540675844806003E-4</v>
      </c>
      <c r="BA96">
        <f t="shared" si="58"/>
        <v>0</v>
      </c>
      <c r="BB96">
        <f t="shared" si="59"/>
        <v>1.8953353690639149E-2</v>
      </c>
      <c r="BC96">
        <f t="shared" si="60"/>
        <v>9.9999999999999994E-12</v>
      </c>
      <c r="BE96">
        <f t="shared" si="61"/>
        <v>2.8444533160337344</v>
      </c>
      <c r="BF96">
        <f t="shared" si="62"/>
        <v>0.78996091339230612</v>
      </c>
      <c r="BG96">
        <f t="shared" si="63"/>
        <v>0</v>
      </c>
      <c r="BH96">
        <f t="shared" si="64"/>
        <v>0</v>
      </c>
      <c r="BI96">
        <f t="shared" si="65"/>
        <v>5.5592617300422508E-3</v>
      </c>
      <c r="BJ96">
        <f t="shared" si="66"/>
        <v>0</v>
      </c>
      <c r="BK96">
        <f t="shared" si="67"/>
        <v>2.9123739488150278E-4</v>
      </c>
      <c r="BN96" s="1">
        <v>189.38760192000004</v>
      </c>
      <c r="BO96">
        <f t="shared" si="70"/>
        <v>3.4228820286357347</v>
      </c>
      <c r="BP96">
        <f t="shared" si="71"/>
        <v>3.6402647285509642</v>
      </c>
      <c r="BQ96">
        <f t="shared" si="69"/>
        <v>0.94028382106106867</v>
      </c>
    </row>
    <row r="97" spans="1:69" x14ac:dyDescent="0.25">
      <c r="A97" s="1" t="s">
        <v>602</v>
      </c>
      <c r="B97" s="1" t="s">
        <v>246</v>
      </c>
      <c r="C97" s="1" t="s">
        <v>114</v>
      </c>
      <c r="D97" s="1" t="s">
        <v>232</v>
      </c>
      <c r="E97" s="1" t="s">
        <v>234</v>
      </c>
      <c r="F97" s="1">
        <v>189.38760192000004</v>
      </c>
      <c r="G97" s="1" t="s">
        <v>21</v>
      </c>
      <c r="H97" s="1" t="s">
        <v>186</v>
      </c>
      <c r="I97" s="2">
        <v>42228.572916666664</v>
      </c>
      <c r="O97" s="1">
        <v>106</v>
      </c>
      <c r="P97" s="1">
        <v>97.6</v>
      </c>
      <c r="Q97" s="1">
        <v>10.5</v>
      </c>
      <c r="R97" s="1">
        <v>2.5000000000000001E-2</v>
      </c>
      <c r="T97" s="1">
        <v>0.37</v>
      </c>
      <c r="V97" s="1">
        <v>62000</v>
      </c>
      <c r="W97" s="1">
        <v>10000</v>
      </c>
      <c r="Z97" s="1">
        <v>30</v>
      </c>
      <c r="AB97" s="1">
        <v>8</v>
      </c>
      <c r="AD97" s="1" t="s">
        <v>195</v>
      </c>
      <c r="AF97">
        <f t="shared" si="40"/>
        <v>1.1041666666666667</v>
      </c>
      <c r="AG97">
        <f t="shared" si="41"/>
        <v>0.97599999999999998</v>
      </c>
      <c r="AH97">
        <f t="shared" si="42"/>
        <v>0.29616675598679942</v>
      </c>
      <c r="AI97">
        <f t="shared" si="43"/>
        <v>3.1289111389236547E-4</v>
      </c>
      <c r="AJ97">
        <f t="shared" si="44"/>
        <v>0</v>
      </c>
      <c r="AK97">
        <f t="shared" si="45"/>
        <v>1.9479835737601349E-2</v>
      </c>
      <c r="AL97">
        <f t="shared" si="46"/>
        <v>9.9999999999999994E-12</v>
      </c>
      <c r="AN97">
        <f t="shared" si="47"/>
        <v>1.5469833824043115</v>
      </c>
      <c r="AO97">
        <f t="shared" si="48"/>
        <v>0.41143797572515944</v>
      </c>
      <c r="AP97">
        <f t="shared" si="49"/>
        <v>0</v>
      </c>
      <c r="AQ97">
        <f t="shared" si="50"/>
        <v>0</v>
      </c>
      <c r="AR97">
        <f t="shared" si="51"/>
        <v>1.1118523460084502E-3</v>
      </c>
      <c r="AS97">
        <f t="shared" si="52"/>
        <v>0</v>
      </c>
      <c r="AT97">
        <f t="shared" si="53"/>
        <v>1.4561869744075139E-4</v>
      </c>
      <c r="AU97">
        <f t="shared" si="54"/>
        <v>1000</v>
      </c>
      <c r="AW97">
        <f t="shared" si="55"/>
        <v>2.2083333333333335</v>
      </c>
      <c r="AX97">
        <f t="shared" si="56"/>
        <v>0.97599999999999998</v>
      </c>
      <c r="AY97">
        <f t="shared" si="68"/>
        <v>0.29616675598679942</v>
      </c>
      <c r="AZ97">
        <f t="shared" si="57"/>
        <v>3.1289111389236547E-4</v>
      </c>
      <c r="BA97">
        <f t="shared" si="58"/>
        <v>0</v>
      </c>
      <c r="BB97">
        <f t="shared" si="59"/>
        <v>1.9479835737601349E-2</v>
      </c>
      <c r="BC97">
        <f t="shared" si="60"/>
        <v>9.9999999999999994E-12</v>
      </c>
      <c r="BE97">
        <f t="shared" si="61"/>
        <v>3.0939667648086231</v>
      </c>
      <c r="BF97">
        <f t="shared" si="62"/>
        <v>0.82287595145031889</v>
      </c>
      <c r="BG97">
        <f t="shared" si="63"/>
        <v>0</v>
      </c>
      <c r="BH97">
        <f t="shared" si="64"/>
        <v>0</v>
      </c>
      <c r="BI97">
        <f t="shared" si="65"/>
        <v>3.3355570380253505E-3</v>
      </c>
      <c r="BJ97">
        <f t="shared" si="66"/>
        <v>0</v>
      </c>
      <c r="BK97">
        <f t="shared" si="67"/>
        <v>2.9123739488150278E-4</v>
      </c>
      <c r="BN97" s="1">
        <v>189.38760192000004</v>
      </c>
      <c r="BO97">
        <f t="shared" si="70"/>
        <v>3.5002928161816267</v>
      </c>
      <c r="BP97">
        <f t="shared" si="71"/>
        <v>3.9204695106918486</v>
      </c>
      <c r="BQ97">
        <f t="shared" si="69"/>
        <v>0.89282490442424767</v>
      </c>
    </row>
    <row r="98" spans="1:69" x14ac:dyDescent="0.25">
      <c r="A98" s="1" t="s">
        <v>608</v>
      </c>
      <c r="B98" s="1" t="s">
        <v>252</v>
      </c>
      <c r="C98" s="1" t="s">
        <v>114</v>
      </c>
      <c r="D98" s="1" t="s">
        <v>232</v>
      </c>
      <c r="E98" s="1" t="s">
        <v>234</v>
      </c>
      <c r="F98" s="1">
        <v>189.38760192000004</v>
      </c>
      <c r="G98" s="1" t="s">
        <v>21</v>
      </c>
      <c r="H98" s="1" t="s">
        <v>186</v>
      </c>
      <c r="I98" s="2">
        <v>42230.322916666664</v>
      </c>
      <c r="O98" s="1">
        <v>106</v>
      </c>
      <c r="P98" s="1">
        <v>106</v>
      </c>
      <c r="Q98" s="1">
        <v>10.6</v>
      </c>
      <c r="R98" s="1">
        <v>2.4E-2</v>
      </c>
      <c r="T98" s="1">
        <v>0.36</v>
      </c>
      <c r="V98" s="1">
        <v>59000</v>
      </c>
      <c r="W98" s="1">
        <v>10000</v>
      </c>
      <c r="Z98" s="1">
        <v>20</v>
      </c>
      <c r="AB98" s="1">
        <v>7</v>
      </c>
      <c r="AD98" s="1" t="s">
        <v>195</v>
      </c>
      <c r="AF98">
        <f t="shared" si="40"/>
        <v>1.1041666666666667</v>
      </c>
      <c r="AG98">
        <f t="shared" si="41"/>
        <v>1.06</v>
      </c>
      <c r="AH98">
        <f t="shared" si="42"/>
        <v>0.29898739175810224</v>
      </c>
      <c r="AI98">
        <f t="shared" si="43"/>
        <v>3.0037546933667084E-4</v>
      </c>
      <c r="AJ98">
        <f t="shared" si="44"/>
        <v>0</v>
      </c>
      <c r="AK98">
        <f t="shared" si="45"/>
        <v>1.8953353690639149E-2</v>
      </c>
      <c r="AL98">
        <f t="shared" si="46"/>
        <v>9.9999999999999994E-12</v>
      </c>
      <c r="AN98">
        <f t="shared" si="47"/>
        <v>1.4721293477718449</v>
      </c>
      <c r="AO98">
        <f t="shared" si="48"/>
        <v>0.41143797572515944</v>
      </c>
      <c r="AP98">
        <f t="shared" si="49"/>
        <v>0</v>
      </c>
      <c r="AQ98">
        <f t="shared" si="50"/>
        <v>0</v>
      </c>
      <c r="AR98">
        <f t="shared" si="51"/>
        <v>7.4123489733896671E-4</v>
      </c>
      <c r="AS98">
        <f t="shared" si="52"/>
        <v>0</v>
      </c>
      <c r="AT98">
        <f t="shared" si="53"/>
        <v>1.2741636026065748E-4</v>
      </c>
      <c r="AU98">
        <f t="shared" si="54"/>
        <v>1000</v>
      </c>
      <c r="AW98">
        <f t="shared" si="55"/>
        <v>2.2083333333333335</v>
      </c>
      <c r="AX98">
        <f t="shared" si="56"/>
        <v>1.06</v>
      </c>
      <c r="AY98">
        <f t="shared" si="68"/>
        <v>0.29898739175810224</v>
      </c>
      <c r="AZ98">
        <f t="shared" si="57"/>
        <v>3.0037546933667084E-4</v>
      </c>
      <c r="BA98">
        <f t="shared" si="58"/>
        <v>0</v>
      </c>
      <c r="BB98">
        <f t="shared" si="59"/>
        <v>1.8953353690639149E-2</v>
      </c>
      <c r="BC98">
        <f t="shared" si="60"/>
        <v>9.9999999999999994E-12</v>
      </c>
      <c r="BE98">
        <f t="shared" si="61"/>
        <v>2.9442586955436898</v>
      </c>
      <c r="BF98">
        <f t="shared" si="62"/>
        <v>0.82287595145031889</v>
      </c>
      <c r="BG98">
        <f t="shared" si="63"/>
        <v>0</v>
      </c>
      <c r="BH98">
        <f t="shared" si="64"/>
        <v>0</v>
      </c>
      <c r="BI98">
        <f t="shared" si="65"/>
        <v>2.2237046920169003E-3</v>
      </c>
      <c r="BJ98">
        <f t="shared" si="66"/>
        <v>0</v>
      </c>
      <c r="BK98">
        <f t="shared" si="67"/>
        <v>2.5483272052131495E-4</v>
      </c>
      <c r="BN98" s="1">
        <v>189.38760192000004</v>
      </c>
      <c r="BO98">
        <f t="shared" si="70"/>
        <v>3.5865744542614117</v>
      </c>
      <c r="BP98">
        <f t="shared" si="71"/>
        <v>3.769613184406547</v>
      </c>
      <c r="BQ98">
        <f t="shared" si="69"/>
        <v>0.95144363063502202</v>
      </c>
    </row>
    <row r="99" spans="1:69" x14ac:dyDescent="0.25">
      <c r="A99" s="1" t="s">
        <v>600</v>
      </c>
      <c r="B99" s="1" t="s">
        <v>244</v>
      </c>
      <c r="C99" s="1" t="s">
        <v>114</v>
      </c>
      <c r="D99" s="1" t="s">
        <v>232</v>
      </c>
      <c r="E99" s="1" t="s">
        <v>234</v>
      </c>
      <c r="F99" s="1">
        <v>189.38760192000004</v>
      </c>
      <c r="G99" s="1" t="s">
        <v>21</v>
      </c>
      <c r="H99" s="1" t="s">
        <v>186</v>
      </c>
      <c r="I99" s="2">
        <v>42227.541666666664</v>
      </c>
      <c r="O99" s="1">
        <v>108</v>
      </c>
      <c r="P99" s="1">
        <v>93.7</v>
      </c>
      <c r="Q99" s="1">
        <v>10.8</v>
      </c>
      <c r="R99" s="1">
        <v>2.3E-2</v>
      </c>
      <c r="T99" s="1">
        <v>0.36</v>
      </c>
      <c r="V99" s="1">
        <v>61000</v>
      </c>
      <c r="W99" s="1">
        <v>9600</v>
      </c>
      <c r="Z99" s="1">
        <v>40</v>
      </c>
      <c r="AB99" s="1">
        <v>9</v>
      </c>
      <c r="AD99" s="1" t="s">
        <v>195</v>
      </c>
      <c r="AF99">
        <f t="shared" si="40"/>
        <v>1.125</v>
      </c>
      <c r="AG99">
        <f t="shared" si="41"/>
        <v>0.93700000000000006</v>
      </c>
      <c r="AH99">
        <f t="shared" si="42"/>
        <v>0.30462866330070798</v>
      </c>
      <c r="AI99">
        <f t="shared" si="43"/>
        <v>2.8785982478097622E-4</v>
      </c>
      <c r="AJ99">
        <f t="shared" si="44"/>
        <v>0</v>
      </c>
      <c r="AK99">
        <f t="shared" si="45"/>
        <v>1.8953353690639149E-2</v>
      </c>
      <c r="AL99">
        <f t="shared" si="46"/>
        <v>9.9999999999999994E-12</v>
      </c>
      <c r="AN99">
        <f t="shared" si="47"/>
        <v>1.5220320375268226</v>
      </c>
      <c r="AO99">
        <f t="shared" si="48"/>
        <v>0.39498045669615306</v>
      </c>
      <c r="AP99">
        <f t="shared" si="49"/>
        <v>0</v>
      </c>
      <c r="AQ99">
        <f t="shared" si="50"/>
        <v>0</v>
      </c>
      <c r="AR99">
        <f t="shared" si="51"/>
        <v>1.4824697946779334E-3</v>
      </c>
      <c r="AS99">
        <f t="shared" si="52"/>
        <v>0</v>
      </c>
      <c r="AT99">
        <f t="shared" si="53"/>
        <v>1.6382103462084531E-4</v>
      </c>
      <c r="AU99">
        <f t="shared" si="54"/>
        <v>1000</v>
      </c>
      <c r="AW99">
        <f t="shared" si="55"/>
        <v>2.25</v>
      </c>
      <c r="AX99">
        <f t="shared" si="56"/>
        <v>0.93700000000000006</v>
      </c>
      <c r="AY99">
        <f t="shared" si="68"/>
        <v>0.30462866330070798</v>
      </c>
      <c r="AZ99">
        <f t="shared" si="57"/>
        <v>2.8785982478097622E-4</v>
      </c>
      <c r="BA99">
        <f t="shared" si="58"/>
        <v>0</v>
      </c>
      <c r="BB99">
        <f t="shared" si="59"/>
        <v>1.8953353690639149E-2</v>
      </c>
      <c r="BC99">
        <f t="shared" si="60"/>
        <v>9.9999999999999994E-12</v>
      </c>
      <c r="BE99">
        <f t="shared" si="61"/>
        <v>3.0440640750536452</v>
      </c>
      <c r="BF99">
        <f t="shared" si="62"/>
        <v>0.78996091339230612</v>
      </c>
      <c r="BG99">
        <f t="shared" si="63"/>
        <v>0</v>
      </c>
      <c r="BH99">
        <f t="shared" si="64"/>
        <v>0</v>
      </c>
      <c r="BI99">
        <f t="shared" si="65"/>
        <v>4.4474093840338007E-3</v>
      </c>
      <c r="BJ99">
        <f t="shared" si="66"/>
        <v>0</v>
      </c>
      <c r="BK99">
        <f t="shared" si="67"/>
        <v>3.2764206924169062E-4</v>
      </c>
      <c r="BN99" s="1">
        <v>189.38760192000004</v>
      </c>
      <c r="BO99">
        <f t="shared" si="70"/>
        <v>3.5108698768261282</v>
      </c>
      <c r="BP99">
        <f t="shared" si="71"/>
        <v>3.8388000398992266</v>
      </c>
      <c r="BQ99">
        <f t="shared" si="69"/>
        <v>0.91457482555363656</v>
      </c>
    </row>
    <row r="100" spans="1:69" x14ac:dyDescent="0.25">
      <c r="A100" s="1" t="s">
        <v>518</v>
      </c>
      <c r="B100" s="1" t="s">
        <v>237</v>
      </c>
      <c r="C100" s="1" t="s">
        <v>114</v>
      </c>
      <c r="D100" s="1" t="s">
        <v>232</v>
      </c>
      <c r="E100" s="1" t="s">
        <v>234</v>
      </c>
      <c r="F100" s="1">
        <v>189.38760192000004</v>
      </c>
      <c r="G100" s="1" t="s">
        <v>21</v>
      </c>
      <c r="H100" s="1" t="s">
        <v>186</v>
      </c>
      <c r="I100" s="2">
        <v>42224.770833333336</v>
      </c>
      <c r="O100" s="1">
        <v>109</v>
      </c>
      <c r="P100" s="1">
        <v>97.4</v>
      </c>
      <c r="Q100" s="1">
        <v>10.1</v>
      </c>
      <c r="R100" s="1">
        <v>2.1999999999999999E-2</v>
      </c>
      <c r="T100" s="1">
        <v>0.4</v>
      </c>
      <c r="V100" s="1">
        <v>64000</v>
      </c>
      <c r="W100" s="1">
        <v>9700</v>
      </c>
      <c r="Z100" s="1">
        <v>30</v>
      </c>
      <c r="AB100" s="1">
        <v>7</v>
      </c>
      <c r="AD100" s="1" t="s">
        <v>195</v>
      </c>
      <c r="AF100">
        <f t="shared" si="40"/>
        <v>1.1354166666666667</v>
      </c>
      <c r="AG100">
        <f t="shared" si="41"/>
        <v>0.97400000000000009</v>
      </c>
      <c r="AH100">
        <f t="shared" si="42"/>
        <v>0.284884212901588</v>
      </c>
      <c r="AI100">
        <f t="shared" si="43"/>
        <v>2.7534418022528154E-4</v>
      </c>
      <c r="AJ100">
        <f t="shared" si="44"/>
        <v>0</v>
      </c>
      <c r="AK100">
        <f t="shared" si="45"/>
        <v>2.1059281878487945E-2</v>
      </c>
      <c r="AL100">
        <f t="shared" si="46"/>
        <v>9.9999999999999994E-12</v>
      </c>
      <c r="AN100">
        <f t="shared" si="47"/>
        <v>1.5968860721592895</v>
      </c>
      <c r="AO100">
        <f t="shared" si="48"/>
        <v>0.39909483645340466</v>
      </c>
      <c r="AP100">
        <f t="shared" si="49"/>
        <v>0</v>
      </c>
      <c r="AQ100">
        <f t="shared" si="50"/>
        <v>0</v>
      </c>
      <c r="AR100">
        <f t="shared" si="51"/>
        <v>1.1118523460084502E-3</v>
      </c>
      <c r="AS100">
        <f t="shared" si="52"/>
        <v>0</v>
      </c>
      <c r="AT100">
        <f t="shared" si="53"/>
        <v>1.2741636026065748E-4</v>
      </c>
      <c r="AU100">
        <f t="shared" si="54"/>
        <v>1000</v>
      </c>
      <c r="AW100">
        <f t="shared" si="55"/>
        <v>2.2708333333333335</v>
      </c>
      <c r="AX100">
        <f t="shared" si="56"/>
        <v>0.97400000000000009</v>
      </c>
      <c r="AY100">
        <f t="shared" si="68"/>
        <v>0.284884212901588</v>
      </c>
      <c r="AZ100">
        <f t="shared" si="57"/>
        <v>2.7534418022528154E-4</v>
      </c>
      <c r="BA100">
        <f t="shared" si="58"/>
        <v>0</v>
      </c>
      <c r="BB100">
        <f t="shared" si="59"/>
        <v>2.1059281878487945E-2</v>
      </c>
      <c r="BC100">
        <f t="shared" si="60"/>
        <v>9.9999999999999994E-12</v>
      </c>
      <c r="BE100">
        <f t="shared" si="61"/>
        <v>3.1937721443185789</v>
      </c>
      <c r="BF100">
        <f t="shared" si="62"/>
        <v>0.79818967290680931</v>
      </c>
      <c r="BG100">
        <f t="shared" si="63"/>
        <v>0</v>
      </c>
      <c r="BH100">
        <f t="shared" si="64"/>
        <v>0</v>
      </c>
      <c r="BI100">
        <f t="shared" si="65"/>
        <v>3.3355570380253505E-3</v>
      </c>
      <c r="BJ100">
        <f t="shared" si="66"/>
        <v>0</v>
      </c>
      <c r="BK100">
        <f t="shared" si="67"/>
        <v>2.5483272052131495E-4</v>
      </c>
      <c r="BN100" s="1">
        <v>189.38760192000004</v>
      </c>
      <c r="BO100">
        <f t="shared" si="70"/>
        <v>3.5510521723036348</v>
      </c>
      <c r="BP100">
        <f t="shared" si="71"/>
        <v>3.9955522069839349</v>
      </c>
      <c r="BQ100">
        <f t="shared" si="69"/>
        <v>0.88875128851943264</v>
      </c>
    </row>
    <row r="101" spans="1:69" x14ac:dyDescent="0.25">
      <c r="A101" s="1" t="s">
        <v>523</v>
      </c>
      <c r="B101" s="1" t="s">
        <v>235</v>
      </c>
      <c r="C101" s="1" t="s">
        <v>114</v>
      </c>
      <c r="D101" s="1" t="s">
        <v>232</v>
      </c>
      <c r="E101" s="1" t="s">
        <v>234</v>
      </c>
      <c r="F101" s="1">
        <v>189.38760192000004</v>
      </c>
      <c r="G101" s="1" t="s">
        <v>21</v>
      </c>
      <c r="H101" s="1" t="s">
        <v>186</v>
      </c>
      <c r="I101" s="2">
        <v>42224.291666666664</v>
      </c>
      <c r="O101" s="1">
        <v>128</v>
      </c>
      <c r="P101" s="1">
        <v>90.6</v>
      </c>
      <c r="Q101" s="1">
        <v>10.199999999999999</v>
      </c>
      <c r="R101" s="1">
        <v>2.1999999999999999E-2</v>
      </c>
      <c r="T101" s="1">
        <v>0.36</v>
      </c>
      <c r="V101" s="1">
        <v>67000</v>
      </c>
      <c r="W101" s="1">
        <v>10000</v>
      </c>
      <c r="Z101" s="1">
        <v>20</v>
      </c>
      <c r="AB101" s="1">
        <v>9</v>
      </c>
      <c r="AD101" s="1" t="s">
        <v>195</v>
      </c>
      <c r="AF101">
        <f t="shared" si="40"/>
        <v>1.3333333333333333</v>
      </c>
      <c r="AG101">
        <f t="shared" si="41"/>
        <v>0.90599999999999992</v>
      </c>
      <c r="AH101">
        <f t="shared" si="42"/>
        <v>0.28770484867289081</v>
      </c>
      <c r="AI101">
        <f t="shared" si="43"/>
        <v>2.7534418022528154E-4</v>
      </c>
      <c r="AJ101">
        <f t="shared" si="44"/>
        <v>0</v>
      </c>
      <c r="AK101">
        <f t="shared" si="45"/>
        <v>1.8953353690639149E-2</v>
      </c>
      <c r="AL101">
        <f t="shared" si="46"/>
        <v>9.9999999999999994E-12</v>
      </c>
      <c r="AN101">
        <f t="shared" si="47"/>
        <v>1.6717401067917561</v>
      </c>
      <c r="AO101">
        <f t="shared" si="48"/>
        <v>0.41143797572515944</v>
      </c>
      <c r="AP101">
        <f t="shared" si="49"/>
        <v>0</v>
      </c>
      <c r="AQ101">
        <f t="shared" si="50"/>
        <v>0</v>
      </c>
      <c r="AR101">
        <f t="shared" si="51"/>
        <v>7.4123489733896671E-4</v>
      </c>
      <c r="AS101">
        <f t="shared" si="52"/>
        <v>0</v>
      </c>
      <c r="AT101">
        <f t="shared" si="53"/>
        <v>1.6382103462084531E-4</v>
      </c>
      <c r="AU101">
        <f t="shared" si="54"/>
        <v>1000</v>
      </c>
      <c r="AW101">
        <f t="shared" si="55"/>
        <v>2.6666666666666665</v>
      </c>
      <c r="AX101">
        <f t="shared" si="56"/>
        <v>0.90599999999999992</v>
      </c>
      <c r="AY101">
        <f t="shared" si="68"/>
        <v>0.28770484867289081</v>
      </c>
      <c r="AZ101">
        <f t="shared" si="57"/>
        <v>2.7534418022528154E-4</v>
      </c>
      <c r="BA101">
        <f t="shared" si="58"/>
        <v>0</v>
      </c>
      <c r="BB101">
        <f t="shared" si="59"/>
        <v>1.8953353690639149E-2</v>
      </c>
      <c r="BC101">
        <f t="shared" si="60"/>
        <v>9.9999999999999994E-12</v>
      </c>
      <c r="BE101">
        <f t="shared" si="61"/>
        <v>3.3434802135835122</v>
      </c>
      <c r="BF101">
        <f t="shared" si="62"/>
        <v>0.82287595145031889</v>
      </c>
      <c r="BG101">
        <f t="shared" si="63"/>
        <v>0</v>
      </c>
      <c r="BH101">
        <f t="shared" si="64"/>
        <v>0</v>
      </c>
      <c r="BI101">
        <f t="shared" si="65"/>
        <v>2.2237046920169003E-3</v>
      </c>
      <c r="BJ101">
        <f t="shared" si="66"/>
        <v>0</v>
      </c>
      <c r="BK101">
        <f t="shared" si="67"/>
        <v>3.2764206924169062E-4</v>
      </c>
      <c r="BN101" s="1">
        <v>189.38760192000004</v>
      </c>
      <c r="BO101">
        <f t="shared" si="70"/>
        <v>3.8796002132204221</v>
      </c>
      <c r="BP101">
        <f t="shared" si="71"/>
        <v>4.1689075117950898</v>
      </c>
      <c r="BQ101">
        <f t="shared" si="69"/>
        <v>0.9306035699386157</v>
      </c>
    </row>
    <row r="102" spans="1:69" x14ac:dyDescent="0.25">
      <c r="A102" s="1" t="s">
        <v>514</v>
      </c>
      <c r="B102" s="1">
        <v>2495787</v>
      </c>
      <c r="C102" s="1" t="s">
        <v>114</v>
      </c>
      <c r="D102" s="1" t="s">
        <v>253</v>
      </c>
      <c r="E102" s="1" t="s">
        <v>234</v>
      </c>
      <c r="F102" s="1">
        <v>189.38760192000004</v>
      </c>
      <c r="G102" s="1" t="s">
        <v>21</v>
      </c>
      <c r="H102" s="1" t="s">
        <v>186</v>
      </c>
      <c r="I102" s="2">
        <v>42426.558333333334</v>
      </c>
      <c r="L102" s="1">
        <v>549.5</v>
      </c>
      <c r="O102" s="1">
        <v>130</v>
      </c>
      <c r="P102" s="1">
        <v>138</v>
      </c>
      <c r="Q102" s="1">
        <v>13.8</v>
      </c>
      <c r="T102" s="1">
        <v>0.28000000000000003</v>
      </c>
      <c r="AF102">
        <f t="shared" si="40"/>
        <v>1.3541666666666667</v>
      </c>
      <c r="AG102">
        <f t="shared" si="41"/>
        <v>1.38</v>
      </c>
      <c r="AH102">
        <f t="shared" si="42"/>
        <v>0.38924773643979349</v>
      </c>
      <c r="AI102">
        <f t="shared" si="43"/>
        <v>0</v>
      </c>
      <c r="AJ102">
        <f t="shared" si="44"/>
        <v>0</v>
      </c>
      <c r="AK102">
        <f t="shared" si="45"/>
        <v>1.4741497314941562E-2</v>
      </c>
      <c r="AL102">
        <f t="shared" si="46"/>
        <v>9.9999999999999994E-12</v>
      </c>
      <c r="AN102">
        <f t="shared" si="47"/>
        <v>0</v>
      </c>
      <c r="AO102">
        <f t="shared" si="48"/>
        <v>0</v>
      </c>
      <c r="AP102">
        <f t="shared" si="49"/>
        <v>0</v>
      </c>
      <c r="AQ102">
        <f t="shared" si="50"/>
        <v>0</v>
      </c>
      <c r="AR102">
        <f t="shared" si="51"/>
        <v>0</v>
      </c>
      <c r="AS102">
        <f t="shared" si="52"/>
        <v>0</v>
      </c>
      <c r="AT102">
        <f t="shared" si="53"/>
        <v>0</v>
      </c>
      <c r="AU102">
        <f t="shared" si="54"/>
        <v>1000</v>
      </c>
      <c r="AW102">
        <f t="shared" si="55"/>
        <v>2.7083333333333335</v>
      </c>
      <c r="AX102">
        <f t="shared" si="56"/>
        <v>1.38</v>
      </c>
      <c r="AY102">
        <f t="shared" si="68"/>
        <v>0.38924773643979349</v>
      </c>
      <c r="AZ102">
        <f t="shared" si="57"/>
        <v>0</v>
      </c>
      <c r="BA102">
        <f t="shared" si="58"/>
        <v>0</v>
      </c>
      <c r="BB102">
        <f t="shared" si="59"/>
        <v>1.4741497314941562E-2</v>
      </c>
      <c r="BC102">
        <f t="shared" si="60"/>
        <v>9.9999999999999994E-12</v>
      </c>
      <c r="BE102">
        <f t="shared" si="61"/>
        <v>0</v>
      </c>
      <c r="BF102">
        <f t="shared" si="62"/>
        <v>0</v>
      </c>
      <c r="BG102">
        <f t="shared" si="63"/>
        <v>0</v>
      </c>
      <c r="BH102">
        <f t="shared" si="64"/>
        <v>0</v>
      </c>
      <c r="BI102">
        <f t="shared" si="65"/>
        <v>0</v>
      </c>
      <c r="BJ102">
        <f t="shared" si="66"/>
        <v>0</v>
      </c>
      <c r="BK102">
        <f t="shared" si="67"/>
        <v>0</v>
      </c>
      <c r="BN102" s="1">
        <v>189.38760192000004</v>
      </c>
    </row>
    <row r="103" spans="1:69" x14ac:dyDescent="0.25">
      <c r="A103" s="1" t="s">
        <v>524</v>
      </c>
      <c r="B103" s="1" t="s">
        <v>236</v>
      </c>
      <c r="C103" s="1" t="s">
        <v>114</v>
      </c>
      <c r="D103" s="1" t="s">
        <v>232</v>
      </c>
      <c r="E103" s="1" t="s">
        <v>234</v>
      </c>
      <c r="F103" s="1">
        <v>189.38760192000004</v>
      </c>
      <c r="G103" s="1" t="s">
        <v>21</v>
      </c>
      <c r="H103" s="1" t="s">
        <v>186</v>
      </c>
      <c r="I103" s="2">
        <v>42224.520833333336</v>
      </c>
      <c r="O103" s="1">
        <v>135</v>
      </c>
      <c r="P103" s="1">
        <v>84.3</v>
      </c>
      <c r="Q103" s="1" t="s">
        <v>210</v>
      </c>
      <c r="R103" s="1">
        <v>2.1000000000000001E-2</v>
      </c>
      <c r="T103" s="1">
        <v>0.43</v>
      </c>
      <c r="V103" s="1">
        <v>67000</v>
      </c>
      <c r="W103" s="1">
        <v>9800</v>
      </c>
      <c r="Z103" s="1">
        <v>30</v>
      </c>
      <c r="AB103" s="1">
        <v>12</v>
      </c>
      <c r="AD103" s="1" t="s">
        <v>195</v>
      </c>
      <c r="AF103">
        <f t="shared" si="40"/>
        <v>1.40625</v>
      </c>
      <c r="AG103">
        <f t="shared" si="41"/>
        <v>0.84299999999999997</v>
      </c>
      <c r="AH103" t="e">
        <f t="shared" si="42"/>
        <v>#VALUE!</v>
      </c>
      <c r="AI103">
        <f t="shared" si="43"/>
        <v>2.6282853566958697E-4</v>
      </c>
      <c r="AJ103">
        <f t="shared" si="44"/>
        <v>0</v>
      </c>
      <c r="AK103">
        <f t="shared" si="45"/>
        <v>2.263872801937454E-2</v>
      </c>
      <c r="AL103">
        <f t="shared" si="46"/>
        <v>9.9999999999999994E-12</v>
      </c>
      <c r="AN103">
        <f t="shared" si="47"/>
        <v>1.6717401067917561</v>
      </c>
      <c r="AO103">
        <f t="shared" si="48"/>
        <v>0.40320921621065625</v>
      </c>
      <c r="AP103">
        <f t="shared" si="49"/>
        <v>0</v>
      </c>
      <c r="AQ103">
        <f t="shared" si="50"/>
        <v>0</v>
      </c>
      <c r="AR103">
        <f t="shared" si="51"/>
        <v>1.1118523460084502E-3</v>
      </c>
      <c r="AS103">
        <f t="shared" si="52"/>
        <v>0</v>
      </c>
      <c r="AT103">
        <f t="shared" si="53"/>
        <v>2.1842804616112709E-4</v>
      </c>
      <c r="AU103">
        <f t="shared" si="54"/>
        <v>1000</v>
      </c>
      <c r="AW103">
        <f t="shared" si="55"/>
        <v>2.8125</v>
      </c>
      <c r="AX103">
        <f t="shared" si="56"/>
        <v>0.84299999999999997</v>
      </c>
      <c r="AZ103">
        <f t="shared" si="57"/>
        <v>2.6282853566958697E-4</v>
      </c>
      <c r="BA103">
        <f t="shared" si="58"/>
        <v>0</v>
      </c>
      <c r="BB103">
        <f t="shared" si="59"/>
        <v>2.263872801937454E-2</v>
      </c>
      <c r="BC103">
        <f t="shared" si="60"/>
        <v>9.9999999999999994E-12</v>
      </c>
      <c r="BE103">
        <f t="shared" si="61"/>
        <v>3.3434802135835122</v>
      </c>
      <c r="BF103">
        <f t="shared" si="62"/>
        <v>0.8064184324213125</v>
      </c>
      <c r="BG103">
        <f t="shared" si="63"/>
        <v>0</v>
      </c>
      <c r="BH103">
        <f t="shared" si="64"/>
        <v>0</v>
      </c>
      <c r="BI103">
        <f t="shared" si="65"/>
        <v>3.3355570380253505E-3</v>
      </c>
      <c r="BJ103">
        <f t="shared" si="66"/>
        <v>0</v>
      </c>
      <c r="BK103">
        <f t="shared" si="67"/>
        <v>4.3685609232225418E-4</v>
      </c>
      <c r="BN103" s="1">
        <v>189.38760192000004</v>
      </c>
      <c r="BO103">
        <f t="shared" ref="BO103:BO134" si="72">SUM(AW103:BC103)</f>
        <v>3.6784015565650443</v>
      </c>
      <c r="BP103">
        <f t="shared" ref="BP103:BP134" si="73">SUM(BE103:BL103)</f>
        <v>4.1536710591351724</v>
      </c>
      <c r="BQ103">
        <f t="shared" si="69"/>
        <v>0.88557844475313774</v>
      </c>
    </row>
    <row r="104" spans="1:69" x14ac:dyDescent="0.25">
      <c r="A104" s="1" t="s">
        <v>609</v>
      </c>
      <c r="B104" s="1" t="s">
        <v>263</v>
      </c>
      <c r="C104" s="1" t="s">
        <v>114</v>
      </c>
      <c r="D104" s="1" t="s">
        <v>256</v>
      </c>
      <c r="E104" s="1" t="s">
        <v>258</v>
      </c>
      <c r="F104" s="1">
        <v>204.43496832000002</v>
      </c>
      <c r="G104" s="1" t="s">
        <v>21</v>
      </c>
      <c r="H104" s="1" t="s">
        <v>254</v>
      </c>
      <c r="I104" s="2">
        <v>42225.305555555555</v>
      </c>
      <c r="O104" s="1">
        <v>74.3</v>
      </c>
      <c r="P104" s="1">
        <v>104</v>
      </c>
      <c r="Q104" s="1" t="s">
        <v>210</v>
      </c>
      <c r="R104" s="1">
        <v>2.1000000000000001E-2</v>
      </c>
      <c r="T104" s="1">
        <v>0.27</v>
      </c>
      <c r="V104" s="1">
        <v>45000</v>
      </c>
      <c r="W104" s="1">
        <v>7200</v>
      </c>
      <c r="Z104" s="1">
        <v>10</v>
      </c>
      <c r="AB104" s="1">
        <v>4</v>
      </c>
      <c r="AD104" s="1" t="s">
        <v>195</v>
      </c>
      <c r="AF104">
        <f t="shared" si="40"/>
        <v>0.7739583333333333</v>
      </c>
      <c r="AG104">
        <f t="shared" si="41"/>
        <v>1.04</v>
      </c>
      <c r="AH104" t="e">
        <f t="shared" si="42"/>
        <v>#VALUE!</v>
      </c>
      <c r="AI104">
        <f t="shared" si="43"/>
        <v>2.6282853566958697E-4</v>
      </c>
      <c r="AJ104">
        <f t="shared" si="44"/>
        <v>0</v>
      </c>
      <c r="AK104">
        <f t="shared" si="45"/>
        <v>1.4215015267979364E-2</v>
      </c>
      <c r="AL104">
        <f t="shared" si="46"/>
        <v>9.9999999999999994E-12</v>
      </c>
      <c r="AN104">
        <f t="shared" si="47"/>
        <v>1.1228105194870004</v>
      </c>
      <c r="AO104">
        <f t="shared" si="48"/>
        <v>0.29623534252211481</v>
      </c>
      <c r="AP104">
        <f t="shared" si="49"/>
        <v>0</v>
      </c>
      <c r="AQ104">
        <f t="shared" si="50"/>
        <v>0</v>
      </c>
      <c r="AR104">
        <f t="shared" si="51"/>
        <v>3.7061744866948335E-4</v>
      </c>
      <c r="AS104">
        <f t="shared" si="52"/>
        <v>0</v>
      </c>
      <c r="AT104">
        <f t="shared" si="53"/>
        <v>7.2809348720375696E-5</v>
      </c>
      <c r="AU104">
        <f t="shared" si="54"/>
        <v>1000</v>
      </c>
      <c r="AW104">
        <f t="shared" si="55"/>
        <v>1.5479166666666666</v>
      </c>
      <c r="AX104">
        <f t="shared" si="56"/>
        <v>1.04</v>
      </c>
      <c r="AZ104">
        <f t="shared" si="57"/>
        <v>2.6282853566958697E-4</v>
      </c>
      <c r="BA104">
        <f t="shared" si="58"/>
        <v>0</v>
      </c>
      <c r="BB104">
        <f t="shared" si="59"/>
        <v>1.4215015267979364E-2</v>
      </c>
      <c r="BC104">
        <f t="shared" si="60"/>
        <v>9.9999999999999994E-12</v>
      </c>
      <c r="BE104">
        <f t="shared" si="61"/>
        <v>2.2456210389740008</v>
      </c>
      <c r="BF104">
        <f t="shared" si="62"/>
        <v>0.59247068504422962</v>
      </c>
      <c r="BG104">
        <f t="shared" si="63"/>
        <v>0</v>
      </c>
      <c r="BH104">
        <f t="shared" si="64"/>
        <v>0</v>
      </c>
      <c r="BI104">
        <f t="shared" si="65"/>
        <v>1.1118523460084502E-3</v>
      </c>
      <c r="BJ104">
        <f t="shared" si="66"/>
        <v>0</v>
      </c>
      <c r="BK104">
        <f t="shared" si="67"/>
        <v>1.4561869744075139E-4</v>
      </c>
      <c r="BN104" s="1">
        <v>204.43496832000002</v>
      </c>
      <c r="BO104">
        <f t="shared" si="72"/>
        <v>2.6023945104803157</v>
      </c>
      <c r="BP104">
        <f t="shared" si="73"/>
        <v>2.8393491950616796</v>
      </c>
      <c r="BQ104">
        <f t="shared" si="69"/>
        <v>0.91654612789667222</v>
      </c>
    </row>
    <row r="105" spans="1:69" x14ac:dyDescent="0.25">
      <c r="A105" s="1" t="s">
        <v>610</v>
      </c>
      <c r="B105" s="1" t="s">
        <v>264</v>
      </c>
      <c r="C105" s="1" t="s">
        <v>114</v>
      </c>
      <c r="D105" s="1" t="s">
        <v>256</v>
      </c>
      <c r="E105" s="1" t="s">
        <v>258</v>
      </c>
      <c r="F105" s="1">
        <v>204.43496832000002</v>
      </c>
      <c r="G105" s="1" t="s">
        <v>21</v>
      </c>
      <c r="H105" s="1" t="s">
        <v>254</v>
      </c>
      <c r="I105" s="2">
        <v>42226.700694444444</v>
      </c>
      <c r="O105" s="1">
        <v>74.8</v>
      </c>
      <c r="P105" s="1">
        <v>87.8</v>
      </c>
      <c r="Q105" s="1" t="s">
        <v>210</v>
      </c>
      <c r="R105" s="1">
        <v>1.7999999999999999E-2</v>
      </c>
      <c r="T105" s="1">
        <v>0.25</v>
      </c>
      <c r="V105" s="1">
        <v>45000</v>
      </c>
      <c r="W105" s="1">
        <v>7200</v>
      </c>
      <c r="Z105" s="1">
        <v>60</v>
      </c>
      <c r="AB105" s="1">
        <v>8</v>
      </c>
      <c r="AD105" s="1" t="s">
        <v>195</v>
      </c>
      <c r="AF105">
        <f t="shared" si="40"/>
        <v>0.77916666666666667</v>
      </c>
      <c r="AG105">
        <f t="shared" si="41"/>
        <v>0.878</v>
      </c>
      <c r="AH105" t="e">
        <f t="shared" si="42"/>
        <v>#VALUE!</v>
      </c>
      <c r="AI105">
        <f t="shared" si="43"/>
        <v>2.252816020025031E-4</v>
      </c>
      <c r="AJ105">
        <f t="shared" si="44"/>
        <v>0</v>
      </c>
      <c r="AK105">
        <f t="shared" si="45"/>
        <v>1.3162051174054964E-2</v>
      </c>
      <c r="AL105">
        <f t="shared" si="46"/>
        <v>9.9999999999999994E-12</v>
      </c>
      <c r="AN105">
        <f t="shared" si="47"/>
        <v>1.1228105194870004</v>
      </c>
      <c r="AO105">
        <f t="shared" si="48"/>
        <v>0.29623534252211481</v>
      </c>
      <c r="AP105">
        <f t="shared" si="49"/>
        <v>0</v>
      </c>
      <c r="AQ105">
        <f t="shared" si="50"/>
        <v>0</v>
      </c>
      <c r="AR105">
        <f t="shared" si="51"/>
        <v>2.2237046920169003E-3</v>
      </c>
      <c r="AS105">
        <f t="shared" si="52"/>
        <v>0</v>
      </c>
      <c r="AT105">
        <f t="shared" si="53"/>
        <v>1.4561869744075139E-4</v>
      </c>
      <c r="AU105">
        <f t="shared" si="54"/>
        <v>1000</v>
      </c>
      <c r="AW105">
        <f t="shared" si="55"/>
        <v>1.5583333333333333</v>
      </c>
      <c r="AX105">
        <f t="shared" si="56"/>
        <v>0.878</v>
      </c>
      <c r="AZ105">
        <f t="shared" si="57"/>
        <v>2.252816020025031E-4</v>
      </c>
      <c r="BA105">
        <f t="shared" si="58"/>
        <v>0</v>
      </c>
      <c r="BB105">
        <f t="shared" si="59"/>
        <v>1.3162051174054964E-2</v>
      </c>
      <c r="BC105">
        <f t="shared" si="60"/>
        <v>9.9999999999999994E-12</v>
      </c>
      <c r="BE105">
        <f t="shared" si="61"/>
        <v>2.2456210389740008</v>
      </c>
      <c r="BF105">
        <f t="shared" si="62"/>
        <v>0.59247068504422962</v>
      </c>
      <c r="BG105">
        <f t="shared" si="63"/>
        <v>0</v>
      </c>
      <c r="BH105">
        <f t="shared" si="64"/>
        <v>0</v>
      </c>
      <c r="BI105">
        <f t="shared" si="65"/>
        <v>6.671114076050701E-3</v>
      </c>
      <c r="BJ105">
        <f t="shared" si="66"/>
        <v>0</v>
      </c>
      <c r="BK105">
        <f t="shared" si="67"/>
        <v>2.9123739488150278E-4</v>
      </c>
      <c r="BN105" s="1">
        <v>204.43496832000002</v>
      </c>
      <c r="BO105">
        <f t="shared" si="72"/>
        <v>2.4497206661193909</v>
      </c>
      <c r="BP105">
        <f t="shared" si="73"/>
        <v>2.8450540754891627</v>
      </c>
      <c r="BQ105">
        <f t="shared" si="69"/>
        <v>0.8610453794971189</v>
      </c>
    </row>
    <row r="106" spans="1:69" x14ac:dyDescent="0.25">
      <c r="A106" s="1" t="s">
        <v>526</v>
      </c>
      <c r="B106" s="1" t="s">
        <v>262</v>
      </c>
      <c r="C106" s="1" t="s">
        <v>114</v>
      </c>
      <c r="D106" s="1" t="s">
        <v>256</v>
      </c>
      <c r="E106" s="1" t="s">
        <v>258</v>
      </c>
      <c r="F106" s="1">
        <v>204.43496832000002</v>
      </c>
      <c r="G106" s="1" t="s">
        <v>21</v>
      </c>
      <c r="H106" s="1" t="s">
        <v>254</v>
      </c>
      <c r="I106" s="2">
        <v>42224.993055555555</v>
      </c>
      <c r="O106" s="1">
        <v>75.3</v>
      </c>
      <c r="P106" s="1">
        <v>94.9</v>
      </c>
      <c r="Q106" s="1" t="s">
        <v>210</v>
      </c>
      <c r="R106" s="1">
        <v>0.02</v>
      </c>
      <c r="T106" s="1">
        <v>0.28000000000000003</v>
      </c>
      <c r="V106" s="1">
        <v>47000</v>
      </c>
      <c r="W106" s="1">
        <v>7300</v>
      </c>
      <c r="Z106" s="1">
        <v>20</v>
      </c>
      <c r="AB106" s="1">
        <v>5</v>
      </c>
      <c r="AD106" s="1" t="s">
        <v>195</v>
      </c>
      <c r="AF106">
        <f t="shared" si="40"/>
        <v>0.78437499999999993</v>
      </c>
      <c r="AG106">
        <f t="shared" si="41"/>
        <v>0.94900000000000007</v>
      </c>
      <c r="AH106" t="e">
        <f t="shared" si="42"/>
        <v>#VALUE!</v>
      </c>
      <c r="AI106">
        <f t="shared" si="43"/>
        <v>2.5031289111389235E-4</v>
      </c>
      <c r="AJ106">
        <f t="shared" si="44"/>
        <v>0</v>
      </c>
      <c r="AK106">
        <f t="shared" si="45"/>
        <v>1.4741497314941562E-2</v>
      </c>
      <c r="AL106">
        <f t="shared" si="46"/>
        <v>9.9999999999999994E-12</v>
      </c>
      <c r="AN106">
        <f t="shared" si="47"/>
        <v>1.1727132092419781</v>
      </c>
      <c r="AO106">
        <f t="shared" si="48"/>
        <v>0.3003497222793664</v>
      </c>
      <c r="AP106">
        <f t="shared" si="49"/>
        <v>0</v>
      </c>
      <c r="AQ106">
        <f t="shared" si="50"/>
        <v>0</v>
      </c>
      <c r="AR106">
        <f t="shared" si="51"/>
        <v>7.4123489733896671E-4</v>
      </c>
      <c r="AS106">
        <f t="shared" si="52"/>
        <v>0</v>
      </c>
      <c r="AT106">
        <f t="shared" si="53"/>
        <v>9.1011685900469614E-5</v>
      </c>
      <c r="AU106">
        <f t="shared" si="54"/>
        <v>1000</v>
      </c>
      <c r="AW106">
        <f t="shared" si="55"/>
        <v>1.5687499999999999</v>
      </c>
      <c r="AX106">
        <f t="shared" si="56"/>
        <v>0.94900000000000007</v>
      </c>
      <c r="AZ106">
        <f t="shared" si="57"/>
        <v>2.5031289111389235E-4</v>
      </c>
      <c r="BA106">
        <f t="shared" si="58"/>
        <v>0</v>
      </c>
      <c r="BB106">
        <f t="shared" si="59"/>
        <v>1.4741497314941562E-2</v>
      </c>
      <c r="BC106">
        <f t="shared" si="60"/>
        <v>9.9999999999999994E-12</v>
      </c>
      <c r="BE106">
        <f t="shared" si="61"/>
        <v>2.3454264184839562</v>
      </c>
      <c r="BF106">
        <f t="shared" si="62"/>
        <v>0.60069944455873281</v>
      </c>
      <c r="BG106">
        <f t="shared" si="63"/>
        <v>0</v>
      </c>
      <c r="BH106">
        <f t="shared" si="64"/>
        <v>0</v>
      </c>
      <c r="BI106">
        <f t="shared" si="65"/>
        <v>2.2237046920169003E-3</v>
      </c>
      <c r="BJ106">
        <f t="shared" si="66"/>
        <v>0</v>
      </c>
      <c r="BK106">
        <f t="shared" si="67"/>
        <v>1.8202337180093923E-4</v>
      </c>
      <c r="BN106" s="1">
        <v>204.43496832000002</v>
      </c>
      <c r="BO106">
        <f t="shared" si="72"/>
        <v>2.5327418102160553</v>
      </c>
      <c r="BP106">
        <f t="shared" si="73"/>
        <v>2.9485315911065073</v>
      </c>
      <c r="BQ106">
        <f t="shared" si="69"/>
        <v>0.85898411868993507</v>
      </c>
    </row>
    <row r="107" spans="1:69" x14ac:dyDescent="0.25">
      <c r="A107" s="1" t="s">
        <v>611</v>
      </c>
      <c r="B107" s="1" t="s">
        <v>265</v>
      </c>
      <c r="C107" s="1" t="s">
        <v>114</v>
      </c>
      <c r="D107" s="1" t="s">
        <v>256</v>
      </c>
      <c r="E107" s="1" t="s">
        <v>258</v>
      </c>
      <c r="F107" s="1">
        <v>204.43496832000002</v>
      </c>
      <c r="G107" s="1" t="s">
        <v>21</v>
      </c>
      <c r="H107" s="1" t="s">
        <v>254</v>
      </c>
      <c r="I107" s="2">
        <v>42226.833333333336</v>
      </c>
      <c r="O107" s="1">
        <v>75.599999999999994</v>
      </c>
      <c r="P107" s="1">
        <v>87.3</v>
      </c>
      <c r="Q107" s="1" t="s">
        <v>210</v>
      </c>
      <c r="R107" s="1">
        <v>1.9E-2</v>
      </c>
      <c r="T107" s="1">
        <v>0.26</v>
      </c>
      <c r="V107" s="1">
        <v>44000</v>
      </c>
      <c r="W107" s="1">
        <v>7200</v>
      </c>
      <c r="Z107" s="1">
        <v>100</v>
      </c>
      <c r="AB107" s="1">
        <v>9</v>
      </c>
      <c r="AD107" s="1" t="s">
        <v>195</v>
      </c>
      <c r="AF107">
        <f t="shared" si="40"/>
        <v>0.78749999999999998</v>
      </c>
      <c r="AG107">
        <f t="shared" si="41"/>
        <v>0.873</v>
      </c>
      <c r="AH107" t="e">
        <f t="shared" si="42"/>
        <v>#VALUE!</v>
      </c>
      <c r="AI107">
        <f t="shared" si="43"/>
        <v>2.3779724655819773E-4</v>
      </c>
      <c r="AJ107">
        <f t="shared" si="44"/>
        <v>0</v>
      </c>
      <c r="AK107">
        <f t="shared" si="45"/>
        <v>1.3688533221017164E-2</v>
      </c>
      <c r="AL107">
        <f t="shared" si="46"/>
        <v>9.9999999999999994E-12</v>
      </c>
      <c r="AN107">
        <f t="shared" si="47"/>
        <v>1.0978591746095114</v>
      </c>
      <c r="AO107">
        <f t="shared" si="48"/>
        <v>0.29623534252211481</v>
      </c>
      <c r="AP107">
        <f t="shared" si="49"/>
        <v>0</v>
      </c>
      <c r="AQ107">
        <f t="shared" si="50"/>
        <v>0</v>
      </c>
      <c r="AR107">
        <f t="shared" si="51"/>
        <v>3.7061744866948338E-3</v>
      </c>
      <c r="AS107">
        <f t="shared" si="52"/>
        <v>0</v>
      </c>
      <c r="AT107">
        <f t="shared" si="53"/>
        <v>1.6382103462084531E-4</v>
      </c>
      <c r="AU107">
        <f t="shared" si="54"/>
        <v>1000</v>
      </c>
      <c r="AW107">
        <f t="shared" si="55"/>
        <v>1.575</v>
      </c>
      <c r="AX107">
        <f t="shared" si="56"/>
        <v>0.873</v>
      </c>
      <c r="AZ107">
        <f t="shared" si="57"/>
        <v>2.3779724655819773E-4</v>
      </c>
      <c r="BA107">
        <f t="shared" si="58"/>
        <v>0</v>
      </c>
      <c r="BB107">
        <f t="shared" si="59"/>
        <v>1.3688533221017164E-2</v>
      </c>
      <c r="BC107">
        <f t="shared" si="60"/>
        <v>9.9999999999999994E-12</v>
      </c>
      <c r="BE107">
        <f t="shared" si="61"/>
        <v>2.1957183492190229</v>
      </c>
      <c r="BF107">
        <f t="shared" si="62"/>
        <v>0.59247068504422962</v>
      </c>
      <c r="BG107">
        <f t="shared" si="63"/>
        <v>0</v>
      </c>
      <c r="BH107">
        <f t="shared" si="64"/>
        <v>0</v>
      </c>
      <c r="BI107">
        <f t="shared" si="65"/>
        <v>1.1118523460084502E-2</v>
      </c>
      <c r="BJ107">
        <f t="shared" si="66"/>
        <v>0</v>
      </c>
      <c r="BK107">
        <f t="shared" si="67"/>
        <v>3.2764206924169062E-4</v>
      </c>
      <c r="BN107" s="1">
        <v>204.43496832000002</v>
      </c>
      <c r="BO107">
        <f t="shared" si="72"/>
        <v>2.4619263304775756</v>
      </c>
      <c r="BP107">
        <f t="shared" si="73"/>
        <v>2.7996351997925788</v>
      </c>
      <c r="BQ107">
        <f t="shared" si="69"/>
        <v>0.87937397367341874</v>
      </c>
    </row>
    <row r="108" spans="1:69" x14ac:dyDescent="0.25">
      <c r="A108" s="1" t="s">
        <v>529</v>
      </c>
      <c r="B108" s="1" t="s">
        <v>259</v>
      </c>
      <c r="C108" s="1" t="s">
        <v>114</v>
      </c>
      <c r="D108" s="1" t="s">
        <v>256</v>
      </c>
      <c r="E108" s="1" t="s">
        <v>258</v>
      </c>
      <c r="F108" s="1">
        <v>204.43496832000002</v>
      </c>
      <c r="G108" s="1" t="s">
        <v>21</v>
      </c>
      <c r="H108" s="1" t="s">
        <v>254</v>
      </c>
      <c r="I108" s="2">
        <v>42224.34375</v>
      </c>
      <c r="O108" s="1">
        <v>75.8</v>
      </c>
      <c r="P108" s="1">
        <v>103</v>
      </c>
      <c r="Q108" s="1" t="s">
        <v>210</v>
      </c>
      <c r="R108" s="1">
        <v>1.9E-2</v>
      </c>
      <c r="T108" s="1">
        <v>0.26</v>
      </c>
      <c r="V108" s="1">
        <v>46000</v>
      </c>
      <c r="W108" s="1">
        <v>7000</v>
      </c>
      <c r="Z108" s="1">
        <v>80</v>
      </c>
      <c r="AB108" s="1">
        <v>6</v>
      </c>
      <c r="AD108" s="1" t="s">
        <v>195</v>
      </c>
      <c r="AF108">
        <f t="shared" si="40"/>
        <v>0.7895833333333333</v>
      </c>
      <c r="AG108">
        <f t="shared" si="41"/>
        <v>1.03</v>
      </c>
      <c r="AH108" t="e">
        <f t="shared" si="42"/>
        <v>#VALUE!</v>
      </c>
      <c r="AI108">
        <f t="shared" si="43"/>
        <v>2.3779724655819773E-4</v>
      </c>
      <c r="AJ108">
        <f t="shared" si="44"/>
        <v>0</v>
      </c>
      <c r="AK108">
        <f t="shared" si="45"/>
        <v>1.3688533221017164E-2</v>
      </c>
      <c r="AL108">
        <f t="shared" si="46"/>
        <v>9.9999999999999994E-12</v>
      </c>
      <c r="AN108">
        <f t="shared" si="47"/>
        <v>1.1477618643644893</v>
      </c>
      <c r="AO108">
        <f t="shared" si="48"/>
        <v>0.28800658300761162</v>
      </c>
      <c r="AP108">
        <f t="shared" si="49"/>
        <v>0</v>
      </c>
      <c r="AQ108">
        <f t="shared" si="50"/>
        <v>0</v>
      </c>
      <c r="AR108">
        <f t="shared" si="51"/>
        <v>2.9649395893558668E-3</v>
      </c>
      <c r="AS108">
        <f t="shared" si="52"/>
        <v>0</v>
      </c>
      <c r="AT108">
        <f t="shared" si="53"/>
        <v>1.0921402308056354E-4</v>
      </c>
      <c r="AU108">
        <f t="shared" si="54"/>
        <v>1000</v>
      </c>
      <c r="AW108">
        <f t="shared" si="55"/>
        <v>1.5791666666666666</v>
      </c>
      <c r="AX108">
        <f t="shared" si="56"/>
        <v>1.03</v>
      </c>
      <c r="AZ108">
        <f t="shared" si="57"/>
        <v>2.3779724655819773E-4</v>
      </c>
      <c r="BA108">
        <f t="shared" si="58"/>
        <v>0</v>
      </c>
      <c r="BB108">
        <f t="shared" si="59"/>
        <v>1.3688533221017164E-2</v>
      </c>
      <c r="BC108">
        <f t="shared" si="60"/>
        <v>9.9999999999999994E-12</v>
      </c>
      <c r="BE108">
        <f t="shared" si="61"/>
        <v>2.2955237287289787</v>
      </c>
      <c r="BF108">
        <f t="shared" si="62"/>
        <v>0.57601316601522323</v>
      </c>
      <c r="BG108">
        <f t="shared" si="63"/>
        <v>0</v>
      </c>
      <c r="BH108">
        <f t="shared" si="64"/>
        <v>0</v>
      </c>
      <c r="BI108">
        <f t="shared" si="65"/>
        <v>8.8948187680676014E-3</v>
      </c>
      <c r="BJ108">
        <f t="shared" si="66"/>
        <v>0</v>
      </c>
      <c r="BK108">
        <f t="shared" si="67"/>
        <v>2.1842804616112709E-4</v>
      </c>
      <c r="BN108" s="1">
        <v>204.43496832000002</v>
      </c>
      <c r="BO108">
        <f t="shared" si="72"/>
        <v>2.6230929971442425</v>
      </c>
      <c r="BP108">
        <f t="shared" si="73"/>
        <v>2.8806501415584309</v>
      </c>
      <c r="BQ108">
        <f t="shared" si="69"/>
        <v>0.91059061956241238</v>
      </c>
    </row>
    <row r="109" spans="1:69" x14ac:dyDescent="0.25">
      <c r="A109" s="1" t="s">
        <v>612</v>
      </c>
      <c r="B109" s="1" t="s">
        <v>266</v>
      </c>
      <c r="C109" s="1" t="s">
        <v>114</v>
      </c>
      <c r="D109" s="1" t="s">
        <v>256</v>
      </c>
      <c r="E109" s="1" t="s">
        <v>258</v>
      </c>
      <c r="F109" s="1">
        <v>204.43496832000002</v>
      </c>
      <c r="G109" s="1" t="s">
        <v>21</v>
      </c>
      <c r="H109" s="1" t="s">
        <v>254</v>
      </c>
      <c r="I109" s="2">
        <v>42227.052083333336</v>
      </c>
      <c r="O109" s="1">
        <v>77.8</v>
      </c>
      <c r="P109" s="1">
        <v>90.1</v>
      </c>
      <c r="Q109" s="1" t="s">
        <v>210</v>
      </c>
      <c r="R109" s="1">
        <v>1.7999999999999999E-2</v>
      </c>
      <c r="T109" s="1">
        <v>0.27</v>
      </c>
      <c r="V109" s="1">
        <v>47000</v>
      </c>
      <c r="W109" s="1">
        <v>7600</v>
      </c>
      <c r="Z109" s="1">
        <v>20</v>
      </c>
      <c r="AB109" s="1">
        <v>5</v>
      </c>
      <c r="AD109" s="1" t="s">
        <v>195</v>
      </c>
      <c r="AF109">
        <f t="shared" si="40"/>
        <v>0.81041666666666667</v>
      </c>
      <c r="AG109">
        <f t="shared" si="41"/>
        <v>0.90099999999999991</v>
      </c>
      <c r="AH109" t="e">
        <f t="shared" si="42"/>
        <v>#VALUE!</v>
      </c>
      <c r="AI109">
        <f t="shared" si="43"/>
        <v>2.252816020025031E-4</v>
      </c>
      <c r="AJ109">
        <f t="shared" si="44"/>
        <v>0</v>
      </c>
      <c r="AK109">
        <f t="shared" si="45"/>
        <v>1.4215015267979364E-2</v>
      </c>
      <c r="AL109">
        <f t="shared" si="46"/>
        <v>9.9999999999999994E-12</v>
      </c>
      <c r="AN109">
        <f t="shared" si="47"/>
        <v>1.1727132092419781</v>
      </c>
      <c r="AO109">
        <f t="shared" si="48"/>
        <v>0.31269286155112119</v>
      </c>
      <c r="AP109">
        <f t="shared" si="49"/>
        <v>0</v>
      </c>
      <c r="AQ109">
        <f t="shared" si="50"/>
        <v>0</v>
      </c>
      <c r="AR109">
        <f t="shared" si="51"/>
        <v>7.4123489733896671E-4</v>
      </c>
      <c r="AS109">
        <f t="shared" si="52"/>
        <v>0</v>
      </c>
      <c r="AT109">
        <f t="shared" si="53"/>
        <v>9.1011685900469614E-5</v>
      </c>
      <c r="AU109">
        <f t="shared" si="54"/>
        <v>1000</v>
      </c>
      <c r="AW109">
        <f t="shared" si="55"/>
        <v>1.6208333333333333</v>
      </c>
      <c r="AX109">
        <f t="shared" si="56"/>
        <v>0.90099999999999991</v>
      </c>
      <c r="AZ109">
        <f t="shared" si="57"/>
        <v>2.252816020025031E-4</v>
      </c>
      <c r="BA109">
        <f t="shared" si="58"/>
        <v>0</v>
      </c>
      <c r="BB109">
        <f t="shared" si="59"/>
        <v>1.4215015267979364E-2</v>
      </c>
      <c r="BC109">
        <f t="shared" si="60"/>
        <v>9.9999999999999994E-12</v>
      </c>
      <c r="BE109">
        <f t="shared" si="61"/>
        <v>2.3454264184839562</v>
      </c>
      <c r="BF109">
        <f t="shared" si="62"/>
        <v>0.62538572310224239</v>
      </c>
      <c r="BG109">
        <f t="shared" si="63"/>
        <v>0</v>
      </c>
      <c r="BH109">
        <f t="shared" si="64"/>
        <v>0</v>
      </c>
      <c r="BI109">
        <f t="shared" si="65"/>
        <v>2.2237046920169003E-3</v>
      </c>
      <c r="BJ109">
        <f t="shared" si="66"/>
        <v>0</v>
      </c>
      <c r="BK109">
        <f t="shared" si="67"/>
        <v>1.8202337180093923E-4</v>
      </c>
      <c r="BN109" s="1">
        <v>204.43496832000002</v>
      </c>
      <c r="BO109">
        <f t="shared" si="72"/>
        <v>2.5362736302133153</v>
      </c>
      <c r="BP109">
        <f t="shared" si="73"/>
        <v>2.9732178696500164</v>
      </c>
      <c r="BQ109">
        <f t="shared" si="69"/>
        <v>0.85303995247138253</v>
      </c>
    </row>
    <row r="110" spans="1:69" x14ac:dyDescent="0.25">
      <c r="A110" s="1" t="s">
        <v>527</v>
      </c>
      <c r="B110" s="1" t="s">
        <v>261</v>
      </c>
      <c r="C110" s="1" t="s">
        <v>114</v>
      </c>
      <c r="D110" s="1" t="s">
        <v>256</v>
      </c>
      <c r="E110" s="1" t="s">
        <v>258</v>
      </c>
      <c r="F110" s="1">
        <v>204.43496832000002</v>
      </c>
      <c r="G110" s="1" t="s">
        <v>21</v>
      </c>
      <c r="H110" s="1" t="s">
        <v>254</v>
      </c>
      <c r="I110" s="2">
        <v>42224.805555555555</v>
      </c>
      <c r="O110" s="1">
        <v>80.3</v>
      </c>
      <c r="P110" s="1">
        <v>94.3</v>
      </c>
      <c r="Q110" s="1" t="s">
        <v>210</v>
      </c>
      <c r="R110" s="1">
        <v>0.02</v>
      </c>
      <c r="T110" s="1">
        <v>0.28999999999999998</v>
      </c>
      <c r="V110" s="1">
        <v>47000</v>
      </c>
      <c r="W110" s="1">
        <v>7200</v>
      </c>
      <c r="Z110" s="1">
        <v>30</v>
      </c>
      <c r="AB110" s="1">
        <v>6</v>
      </c>
      <c r="AD110" s="1" t="s">
        <v>195</v>
      </c>
      <c r="AF110">
        <f t="shared" si="40"/>
        <v>0.8364583333333333</v>
      </c>
      <c r="AG110">
        <f t="shared" si="41"/>
        <v>0.94299999999999995</v>
      </c>
      <c r="AH110" t="e">
        <f t="shared" si="42"/>
        <v>#VALUE!</v>
      </c>
      <c r="AI110">
        <f t="shared" si="43"/>
        <v>2.5031289111389235E-4</v>
      </c>
      <c r="AJ110">
        <f t="shared" si="44"/>
        <v>0</v>
      </c>
      <c r="AK110">
        <f t="shared" si="45"/>
        <v>1.5267979361903758E-2</v>
      </c>
      <c r="AL110">
        <f t="shared" si="46"/>
        <v>9.9999999999999994E-12</v>
      </c>
      <c r="AN110">
        <f t="shared" si="47"/>
        <v>1.1727132092419781</v>
      </c>
      <c r="AO110">
        <f t="shared" si="48"/>
        <v>0.29623534252211481</v>
      </c>
      <c r="AP110">
        <f t="shared" si="49"/>
        <v>0</v>
      </c>
      <c r="AQ110">
        <f t="shared" si="50"/>
        <v>0</v>
      </c>
      <c r="AR110">
        <f t="shared" si="51"/>
        <v>1.1118523460084502E-3</v>
      </c>
      <c r="AS110">
        <f t="shared" si="52"/>
        <v>0</v>
      </c>
      <c r="AT110">
        <f t="shared" si="53"/>
        <v>1.0921402308056354E-4</v>
      </c>
      <c r="AU110">
        <f t="shared" si="54"/>
        <v>1000</v>
      </c>
      <c r="AW110">
        <f t="shared" si="55"/>
        <v>1.6729166666666666</v>
      </c>
      <c r="AX110">
        <f t="shared" si="56"/>
        <v>0.94299999999999995</v>
      </c>
      <c r="AZ110">
        <f t="shared" si="57"/>
        <v>2.5031289111389235E-4</v>
      </c>
      <c r="BA110">
        <f t="shared" si="58"/>
        <v>0</v>
      </c>
      <c r="BB110">
        <f t="shared" si="59"/>
        <v>1.5267979361903758E-2</v>
      </c>
      <c r="BC110">
        <f t="shared" si="60"/>
        <v>9.9999999999999994E-12</v>
      </c>
      <c r="BE110">
        <f t="shared" si="61"/>
        <v>2.3454264184839562</v>
      </c>
      <c r="BF110">
        <f t="shared" si="62"/>
        <v>0.59247068504422962</v>
      </c>
      <c r="BG110">
        <f t="shared" si="63"/>
        <v>0</v>
      </c>
      <c r="BH110">
        <f t="shared" si="64"/>
        <v>0</v>
      </c>
      <c r="BI110">
        <f t="shared" si="65"/>
        <v>3.3355570380253505E-3</v>
      </c>
      <c r="BJ110">
        <f t="shared" si="66"/>
        <v>0</v>
      </c>
      <c r="BK110">
        <f t="shared" si="67"/>
        <v>2.1842804616112709E-4</v>
      </c>
      <c r="BN110" s="1">
        <v>204.43496832000002</v>
      </c>
      <c r="BO110">
        <f t="shared" si="72"/>
        <v>2.6314349589296842</v>
      </c>
      <c r="BP110">
        <f t="shared" si="73"/>
        <v>2.9414510886123719</v>
      </c>
      <c r="BQ110">
        <f t="shared" si="69"/>
        <v>0.89460435671261229</v>
      </c>
    </row>
    <row r="111" spans="1:69" x14ac:dyDescent="0.25">
      <c r="A111" s="1" t="s">
        <v>525</v>
      </c>
      <c r="B111" s="1" t="s">
        <v>257</v>
      </c>
      <c r="C111" s="1" t="s">
        <v>114</v>
      </c>
      <c r="D111" s="1" t="s">
        <v>256</v>
      </c>
      <c r="E111" s="1" t="s">
        <v>258</v>
      </c>
      <c r="F111" s="1">
        <v>204.43496832000002</v>
      </c>
      <c r="G111" s="1" t="s">
        <v>21</v>
      </c>
      <c r="H111" s="1" t="s">
        <v>254</v>
      </c>
      <c r="I111" s="2">
        <v>42223.8125</v>
      </c>
      <c r="O111" s="1">
        <v>84.2</v>
      </c>
      <c r="P111" s="1">
        <v>96.6</v>
      </c>
      <c r="Q111" s="1" t="s">
        <v>210</v>
      </c>
      <c r="R111" s="1">
        <v>2.3E-2</v>
      </c>
      <c r="T111" s="1">
        <v>0.3</v>
      </c>
      <c r="V111" s="1">
        <v>51000</v>
      </c>
      <c r="W111" s="1">
        <v>7900</v>
      </c>
      <c r="Z111" s="1">
        <v>20</v>
      </c>
      <c r="AB111" s="1">
        <v>6</v>
      </c>
      <c r="AD111" s="1" t="s">
        <v>195</v>
      </c>
      <c r="AF111">
        <f t="shared" si="40"/>
        <v>0.87708333333333333</v>
      </c>
      <c r="AG111">
        <f t="shared" si="41"/>
        <v>0.96599999999999997</v>
      </c>
      <c r="AH111" t="e">
        <f t="shared" si="42"/>
        <v>#VALUE!</v>
      </c>
      <c r="AI111">
        <f t="shared" si="43"/>
        <v>2.8785982478097622E-4</v>
      </c>
      <c r="AJ111">
        <f t="shared" si="44"/>
        <v>0</v>
      </c>
      <c r="AK111">
        <f t="shared" si="45"/>
        <v>1.5794461408865958E-2</v>
      </c>
      <c r="AL111">
        <f t="shared" si="46"/>
        <v>9.9999999999999994E-12</v>
      </c>
      <c r="AN111">
        <f t="shared" si="47"/>
        <v>1.2725185887519337</v>
      </c>
      <c r="AO111">
        <f t="shared" si="48"/>
        <v>0.32503600082287593</v>
      </c>
      <c r="AP111">
        <f t="shared" si="49"/>
        <v>0</v>
      </c>
      <c r="AQ111">
        <f t="shared" si="50"/>
        <v>0</v>
      </c>
      <c r="AR111">
        <f t="shared" si="51"/>
        <v>7.4123489733896671E-4</v>
      </c>
      <c r="AS111">
        <f t="shared" si="52"/>
        <v>0</v>
      </c>
      <c r="AT111">
        <f t="shared" si="53"/>
        <v>1.0921402308056354E-4</v>
      </c>
      <c r="AU111">
        <f t="shared" si="54"/>
        <v>1000</v>
      </c>
      <c r="AW111">
        <f t="shared" si="55"/>
        <v>1.7541666666666667</v>
      </c>
      <c r="AX111">
        <f t="shared" si="56"/>
        <v>0.96599999999999997</v>
      </c>
      <c r="AZ111">
        <f t="shared" si="57"/>
        <v>2.8785982478097622E-4</v>
      </c>
      <c r="BA111">
        <f t="shared" si="58"/>
        <v>0</v>
      </c>
      <c r="BB111">
        <f t="shared" si="59"/>
        <v>1.5794461408865958E-2</v>
      </c>
      <c r="BC111">
        <f t="shared" si="60"/>
        <v>9.9999999999999994E-12</v>
      </c>
      <c r="BE111">
        <f t="shared" si="61"/>
        <v>2.5450371775038674</v>
      </c>
      <c r="BF111">
        <f t="shared" si="62"/>
        <v>0.65007200164575185</v>
      </c>
      <c r="BG111">
        <f t="shared" si="63"/>
        <v>0</v>
      </c>
      <c r="BH111">
        <f t="shared" si="64"/>
        <v>0</v>
      </c>
      <c r="BI111">
        <f t="shared" si="65"/>
        <v>2.2237046920169003E-3</v>
      </c>
      <c r="BJ111">
        <f t="shared" si="66"/>
        <v>0</v>
      </c>
      <c r="BK111">
        <f t="shared" si="67"/>
        <v>2.1842804616112709E-4</v>
      </c>
      <c r="BN111" s="1">
        <v>204.43496832000002</v>
      </c>
      <c r="BO111">
        <f t="shared" si="72"/>
        <v>2.7362489879103133</v>
      </c>
      <c r="BP111">
        <f t="shared" si="73"/>
        <v>3.1975513118877972</v>
      </c>
      <c r="BQ111">
        <f t="shared" si="69"/>
        <v>0.85573262819506213</v>
      </c>
    </row>
    <row r="112" spans="1:69" x14ac:dyDescent="0.25">
      <c r="A112" s="1" t="s">
        <v>619</v>
      </c>
      <c r="B112" s="1" t="s">
        <v>273</v>
      </c>
      <c r="C112" s="1" t="s">
        <v>114</v>
      </c>
      <c r="D112" s="1" t="s">
        <v>256</v>
      </c>
      <c r="E112" s="1" t="s">
        <v>258</v>
      </c>
      <c r="F112" s="1">
        <v>204.43496832000002</v>
      </c>
      <c r="G112" s="1" t="s">
        <v>21</v>
      </c>
      <c r="H112" s="1" t="s">
        <v>254</v>
      </c>
      <c r="I112" s="2">
        <v>42229.313888888886</v>
      </c>
      <c r="O112" s="1">
        <v>87.8</v>
      </c>
      <c r="P112" s="1">
        <v>99.3</v>
      </c>
      <c r="Q112" s="1" t="s">
        <v>210</v>
      </c>
      <c r="R112" s="1">
        <v>2.1999999999999999E-2</v>
      </c>
      <c r="T112" s="1">
        <v>0.3</v>
      </c>
      <c r="V112" s="1">
        <v>54000</v>
      </c>
      <c r="W112" s="1">
        <v>9000</v>
      </c>
      <c r="Z112" s="1">
        <v>20</v>
      </c>
      <c r="AB112" s="1">
        <v>5</v>
      </c>
      <c r="AD112" s="1" t="s">
        <v>195</v>
      </c>
      <c r="AF112">
        <f t="shared" si="40"/>
        <v>0.9145833333333333</v>
      </c>
      <c r="AG112">
        <f t="shared" si="41"/>
        <v>0.99299999999999999</v>
      </c>
      <c r="AH112" t="e">
        <f t="shared" si="42"/>
        <v>#VALUE!</v>
      </c>
      <c r="AI112">
        <f t="shared" si="43"/>
        <v>2.7534418022528154E-4</v>
      </c>
      <c r="AJ112">
        <f t="shared" si="44"/>
        <v>0</v>
      </c>
      <c r="AK112">
        <f t="shared" si="45"/>
        <v>1.5794461408865958E-2</v>
      </c>
      <c r="AL112">
        <f t="shared" si="46"/>
        <v>9.9999999999999994E-12</v>
      </c>
      <c r="AN112">
        <f t="shared" si="47"/>
        <v>1.3473726233844003</v>
      </c>
      <c r="AO112">
        <f t="shared" si="48"/>
        <v>0.37029417815264348</v>
      </c>
      <c r="AP112">
        <f t="shared" si="49"/>
        <v>0</v>
      </c>
      <c r="AQ112">
        <f t="shared" si="50"/>
        <v>0</v>
      </c>
      <c r="AR112">
        <f t="shared" si="51"/>
        <v>7.4123489733896671E-4</v>
      </c>
      <c r="AS112">
        <f t="shared" si="52"/>
        <v>0</v>
      </c>
      <c r="AT112">
        <f t="shared" si="53"/>
        <v>9.1011685900469614E-5</v>
      </c>
      <c r="AU112">
        <f t="shared" si="54"/>
        <v>1000</v>
      </c>
      <c r="AW112">
        <f t="shared" si="55"/>
        <v>1.8291666666666666</v>
      </c>
      <c r="AX112">
        <f t="shared" si="56"/>
        <v>0.99299999999999999</v>
      </c>
      <c r="AZ112">
        <f t="shared" si="57"/>
        <v>2.7534418022528154E-4</v>
      </c>
      <c r="BA112">
        <f t="shared" si="58"/>
        <v>0</v>
      </c>
      <c r="BB112">
        <f t="shared" si="59"/>
        <v>1.5794461408865958E-2</v>
      </c>
      <c r="BC112">
        <f t="shared" si="60"/>
        <v>9.9999999999999994E-12</v>
      </c>
      <c r="BE112">
        <f t="shared" si="61"/>
        <v>2.6947452467688007</v>
      </c>
      <c r="BF112">
        <f t="shared" si="62"/>
        <v>0.74058835630528697</v>
      </c>
      <c r="BG112">
        <f t="shared" si="63"/>
        <v>0</v>
      </c>
      <c r="BH112">
        <f t="shared" si="64"/>
        <v>0</v>
      </c>
      <c r="BI112">
        <f t="shared" si="65"/>
        <v>2.2237046920169003E-3</v>
      </c>
      <c r="BJ112">
        <f t="shared" si="66"/>
        <v>0</v>
      </c>
      <c r="BK112">
        <f t="shared" si="67"/>
        <v>1.8202337180093923E-4</v>
      </c>
      <c r="BN112" s="1">
        <v>204.43496832000002</v>
      </c>
      <c r="BO112">
        <f t="shared" si="72"/>
        <v>2.8382364722657578</v>
      </c>
      <c r="BP112">
        <f t="shared" si="73"/>
        <v>3.4377393311379056</v>
      </c>
      <c r="BQ112">
        <f t="shared" si="69"/>
        <v>0.82561130989716136</v>
      </c>
    </row>
    <row r="113" spans="1:69" x14ac:dyDescent="0.25">
      <c r="A113" s="1" t="s">
        <v>622</v>
      </c>
      <c r="B113" s="1" t="s">
        <v>276</v>
      </c>
      <c r="C113" s="1" t="s">
        <v>114</v>
      </c>
      <c r="D113" s="1" t="s">
        <v>256</v>
      </c>
      <c r="E113" s="1" t="s">
        <v>258</v>
      </c>
      <c r="F113" s="1">
        <v>204.43496832000002</v>
      </c>
      <c r="G113" s="1" t="s">
        <v>21</v>
      </c>
      <c r="H113" s="1" t="s">
        <v>254</v>
      </c>
      <c r="I113" s="2">
        <v>42230.354166666664</v>
      </c>
      <c r="O113" s="1">
        <v>88</v>
      </c>
      <c r="P113" s="1">
        <v>98.5</v>
      </c>
      <c r="Q113" s="1" t="s">
        <v>210</v>
      </c>
      <c r="R113" s="1">
        <v>2.1000000000000001E-2</v>
      </c>
      <c r="T113" s="1">
        <v>0.28999999999999998</v>
      </c>
      <c r="V113" s="1">
        <v>53000</v>
      </c>
      <c r="W113" s="1">
        <v>8800</v>
      </c>
      <c r="Z113" s="1">
        <v>10</v>
      </c>
      <c r="AB113" s="1">
        <v>5</v>
      </c>
      <c r="AD113" s="1" t="s">
        <v>195</v>
      </c>
      <c r="AF113">
        <f t="shared" si="40"/>
        <v>0.91666666666666663</v>
      </c>
      <c r="AG113">
        <f t="shared" si="41"/>
        <v>0.98499999999999999</v>
      </c>
      <c r="AH113" t="e">
        <f t="shared" si="42"/>
        <v>#VALUE!</v>
      </c>
      <c r="AI113">
        <f t="shared" si="43"/>
        <v>2.6282853566958697E-4</v>
      </c>
      <c r="AJ113">
        <f t="shared" si="44"/>
        <v>0</v>
      </c>
      <c r="AK113">
        <f t="shared" si="45"/>
        <v>1.5267979361903758E-2</v>
      </c>
      <c r="AL113">
        <f t="shared" si="46"/>
        <v>9.9999999999999994E-12</v>
      </c>
      <c r="AN113">
        <f t="shared" si="47"/>
        <v>1.3224212785069116</v>
      </c>
      <c r="AO113">
        <f t="shared" si="48"/>
        <v>0.36206541863814029</v>
      </c>
      <c r="AP113">
        <f t="shared" si="49"/>
        <v>0</v>
      </c>
      <c r="AQ113">
        <f t="shared" si="50"/>
        <v>0</v>
      </c>
      <c r="AR113">
        <f t="shared" si="51"/>
        <v>3.7061744866948335E-4</v>
      </c>
      <c r="AS113">
        <f t="shared" si="52"/>
        <v>0</v>
      </c>
      <c r="AT113">
        <f t="shared" si="53"/>
        <v>9.1011685900469614E-5</v>
      </c>
      <c r="AU113">
        <f t="shared" si="54"/>
        <v>1000</v>
      </c>
      <c r="AW113">
        <f t="shared" si="55"/>
        <v>1.8333333333333333</v>
      </c>
      <c r="AX113">
        <f t="shared" si="56"/>
        <v>0.98499999999999999</v>
      </c>
      <c r="AZ113">
        <f t="shared" si="57"/>
        <v>2.6282853566958697E-4</v>
      </c>
      <c r="BA113">
        <f t="shared" si="58"/>
        <v>0</v>
      </c>
      <c r="BB113">
        <f t="shared" si="59"/>
        <v>1.5267979361903758E-2</v>
      </c>
      <c r="BC113">
        <f t="shared" si="60"/>
        <v>9.9999999999999994E-12</v>
      </c>
      <c r="BE113">
        <f t="shared" si="61"/>
        <v>2.6448425570138232</v>
      </c>
      <c r="BF113">
        <f t="shared" si="62"/>
        <v>0.72413083727628058</v>
      </c>
      <c r="BG113">
        <f t="shared" si="63"/>
        <v>0</v>
      </c>
      <c r="BH113">
        <f t="shared" si="64"/>
        <v>0</v>
      </c>
      <c r="BI113">
        <f t="shared" si="65"/>
        <v>1.1118523460084502E-3</v>
      </c>
      <c r="BJ113">
        <f t="shared" si="66"/>
        <v>0</v>
      </c>
      <c r="BK113">
        <f t="shared" si="67"/>
        <v>1.8202337180093923E-4</v>
      </c>
      <c r="BN113" s="1">
        <v>204.43496832000002</v>
      </c>
      <c r="BO113">
        <f t="shared" si="72"/>
        <v>2.8338641412409067</v>
      </c>
      <c r="BP113">
        <f t="shared" si="73"/>
        <v>3.370267270007913</v>
      </c>
      <c r="BQ113">
        <f t="shared" si="69"/>
        <v>0.84084255467200764</v>
      </c>
    </row>
    <row r="114" spans="1:69" x14ac:dyDescent="0.25">
      <c r="A114" s="1" t="s">
        <v>613</v>
      </c>
      <c r="B114" s="1" t="s">
        <v>267</v>
      </c>
      <c r="C114" s="1" t="s">
        <v>114</v>
      </c>
      <c r="D114" s="1" t="s">
        <v>256</v>
      </c>
      <c r="E114" s="1" t="s">
        <v>258</v>
      </c>
      <c r="F114" s="1">
        <v>204.43496832000002</v>
      </c>
      <c r="G114" s="1" t="s">
        <v>21</v>
      </c>
      <c r="H114" s="1" t="s">
        <v>254</v>
      </c>
      <c r="I114" s="2">
        <v>42227.329861111109</v>
      </c>
      <c r="O114" s="1">
        <v>88.2</v>
      </c>
      <c r="P114" s="1">
        <v>98.4</v>
      </c>
      <c r="Q114" s="1" t="s">
        <v>210</v>
      </c>
      <c r="R114" s="1">
        <v>1.9E-2</v>
      </c>
      <c r="T114" s="1">
        <v>0.28000000000000003</v>
      </c>
      <c r="V114" s="1">
        <v>52000</v>
      </c>
      <c r="W114" s="1">
        <v>8200</v>
      </c>
      <c r="Z114" s="1">
        <v>20</v>
      </c>
      <c r="AB114" s="1">
        <v>5</v>
      </c>
      <c r="AD114" s="1" t="s">
        <v>195</v>
      </c>
      <c r="AF114">
        <f t="shared" si="40"/>
        <v>0.91875000000000007</v>
      </c>
      <c r="AG114">
        <f t="shared" si="41"/>
        <v>0.9840000000000001</v>
      </c>
      <c r="AH114" t="e">
        <f t="shared" si="42"/>
        <v>#VALUE!</v>
      </c>
      <c r="AI114">
        <f t="shared" si="43"/>
        <v>2.3779724655819773E-4</v>
      </c>
      <c r="AJ114">
        <f t="shared" si="44"/>
        <v>0</v>
      </c>
      <c r="AK114">
        <f t="shared" si="45"/>
        <v>1.4741497314941562E-2</v>
      </c>
      <c r="AL114">
        <f t="shared" si="46"/>
        <v>9.9999999999999994E-12</v>
      </c>
      <c r="AN114">
        <f t="shared" si="47"/>
        <v>1.2974699336294226</v>
      </c>
      <c r="AO114">
        <f t="shared" si="48"/>
        <v>0.33737914009463071</v>
      </c>
      <c r="AP114">
        <f t="shared" si="49"/>
        <v>0</v>
      </c>
      <c r="AQ114">
        <f t="shared" si="50"/>
        <v>0</v>
      </c>
      <c r="AR114">
        <f t="shared" si="51"/>
        <v>7.4123489733896671E-4</v>
      </c>
      <c r="AS114">
        <f t="shared" si="52"/>
        <v>0</v>
      </c>
      <c r="AT114">
        <f t="shared" si="53"/>
        <v>9.1011685900469614E-5</v>
      </c>
      <c r="AU114">
        <f t="shared" si="54"/>
        <v>1000</v>
      </c>
      <c r="AW114">
        <f t="shared" si="55"/>
        <v>1.8375000000000001</v>
      </c>
      <c r="AX114">
        <f t="shared" si="56"/>
        <v>0.9840000000000001</v>
      </c>
      <c r="AZ114">
        <f t="shared" si="57"/>
        <v>2.3779724655819773E-4</v>
      </c>
      <c r="BA114">
        <f t="shared" si="58"/>
        <v>0</v>
      </c>
      <c r="BB114">
        <f t="shared" si="59"/>
        <v>1.4741497314941562E-2</v>
      </c>
      <c r="BC114">
        <f t="shared" si="60"/>
        <v>9.9999999999999994E-12</v>
      </c>
      <c r="BE114">
        <f t="shared" si="61"/>
        <v>2.5949398672588453</v>
      </c>
      <c r="BF114">
        <f t="shared" si="62"/>
        <v>0.67475828018926143</v>
      </c>
      <c r="BG114">
        <f t="shared" si="63"/>
        <v>0</v>
      </c>
      <c r="BH114">
        <f t="shared" si="64"/>
        <v>0</v>
      </c>
      <c r="BI114">
        <f t="shared" si="65"/>
        <v>2.2237046920169003E-3</v>
      </c>
      <c r="BJ114">
        <f t="shared" si="66"/>
        <v>0</v>
      </c>
      <c r="BK114">
        <f t="shared" si="67"/>
        <v>1.8202337180093923E-4</v>
      </c>
      <c r="BN114" s="1">
        <v>204.43496832000002</v>
      </c>
      <c r="BO114">
        <f t="shared" si="72"/>
        <v>2.8364792945715003</v>
      </c>
      <c r="BP114">
        <f t="shared" si="73"/>
        <v>3.2721038755119247</v>
      </c>
      <c r="BQ114">
        <f t="shared" si="69"/>
        <v>0.86686712967745549</v>
      </c>
    </row>
    <row r="115" spans="1:69" x14ac:dyDescent="0.25">
      <c r="A115" s="1" t="s">
        <v>620</v>
      </c>
      <c r="B115" s="1" t="s">
        <v>274</v>
      </c>
      <c r="C115" s="1" t="s">
        <v>114</v>
      </c>
      <c r="D115" s="1" t="s">
        <v>256</v>
      </c>
      <c r="E115" s="1" t="s">
        <v>258</v>
      </c>
      <c r="F115" s="1">
        <v>204.43496832000002</v>
      </c>
      <c r="G115" s="1" t="s">
        <v>21</v>
      </c>
      <c r="H115" s="1" t="s">
        <v>254</v>
      </c>
      <c r="I115" s="2">
        <v>42229.555555555555</v>
      </c>
      <c r="O115" s="1">
        <v>88.8</v>
      </c>
      <c r="P115" s="1">
        <v>99</v>
      </c>
      <c r="Q115" s="1" t="s">
        <v>210</v>
      </c>
      <c r="R115" s="1">
        <v>2.3E-2</v>
      </c>
      <c r="T115" s="1">
        <v>0.3</v>
      </c>
      <c r="V115" s="1">
        <v>53000</v>
      </c>
      <c r="W115" s="1">
        <v>8600</v>
      </c>
      <c r="Z115" s="1">
        <v>10</v>
      </c>
      <c r="AB115" s="1">
        <v>5</v>
      </c>
      <c r="AD115" s="1" t="s">
        <v>195</v>
      </c>
      <c r="AF115">
        <f t="shared" si="40"/>
        <v>0.92499999999999993</v>
      </c>
      <c r="AG115">
        <f t="shared" si="41"/>
        <v>0.99</v>
      </c>
      <c r="AH115" t="e">
        <f t="shared" si="42"/>
        <v>#VALUE!</v>
      </c>
      <c r="AI115">
        <f t="shared" si="43"/>
        <v>2.8785982478097622E-4</v>
      </c>
      <c r="AJ115">
        <f t="shared" si="44"/>
        <v>0</v>
      </c>
      <c r="AK115">
        <f t="shared" si="45"/>
        <v>1.5794461408865958E-2</v>
      </c>
      <c r="AL115">
        <f t="shared" si="46"/>
        <v>9.9999999999999994E-12</v>
      </c>
      <c r="AN115">
        <f t="shared" si="47"/>
        <v>1.3224212785069116</v>
      </c>
      <c r="AO115">
        <f t="shared" si="48"/>
        <v>0.3538366591236371</v>
      </c>
      <c r="AP115">
        <f t="shared" si="49"/>
        <v>0</v>
      </c>
      <c r="AQ115">
        <f t="shared" si="50"/>
        <v>0</v>
      </c>
      <c r="AR115">
        <f t="shared" si="51"/>
        <v>3.7061744866948335E-4</v>
      </c>
      <c r="AS115">
        <f t="shared" si="52"/>
        <v>0</v>
      </c>
      <c r="AT115">
        <f t="shared" si="53"/>
        <v>9.1011685900469614E-5</v>
      </c>
      <c r="AU115">
        <f t="shared" si="54"/>
        <v>1000</v>
      </c>
      <c r="AW115">
        <f t="shared" si="55"/>
        <v>1.8499999999999999</v>
      </c>
      <c r="AX115">
        <f t="shared" si="56"/>
        <v>0.99</v>
      </c>
      <c r="AZ115">
        <f t="shared" si="57"/>
        <v>2.8785982478097622E-4</v>
      </c>
      <c r="BA115">
        <f t="shared" si="58"/>
        <v>0</v>
      </c>
      <c r="BB115">
        <f t="shared" si="59"/>
        <v>1.5794461408865958E-2</v>
      </c>
      <c r="BC115">
        <f t="shared" si="60"/>
        <v>9.9999999999999994E-12</v>
      </c>
      <c r="BE115">
        <f t="shared" si="61"/>
        <v>2.6448425570138232</v>
      </c>
      <c r="BF115">
        <f t="shared" si="62"/>
        <v>0.7076733182472742</v>
      </c>
      <c r="BG115">
        <f t="shared" si="63"/>
        <v>0</v>
      </c>
      <c r="BH115">
        <f t="shared" si="64"/>
        <v>0</v>
      </c>
      <c r="BI115">
        <f t="shared" si="65"/>
        <v>1.1118523460084502E-3</v>
      </c>
      <c r="BJ115">
        <f t="shared" si="66"/>
        <v>0</v>
      </c>
      <c r="BK115">
        <f t="shared" si="67"/>
        <v>1.8202337180093923E-4</v>
      </c>
      <c r="BN115" s="1">
        <v>204.43496832000002</v>
      </c>
      <c r="BO115">
        <f t="shared" si="72"/>
        <v>2.8560823212436466</v>
      </c>
      <c r="BP115">
        <f t="shared" si="73"/>
        <v>3.3538097509789067</v>
      </c>
      <c r="BQ115">
        <f t="shared" si="69"/>
        <v>0.85159342160360052</v>
      </c>
    </row>
    <row r="116" spans="1:69" x14ac:dyDescent="0.25">
      <c r="A116" s="1" t="s">
        <v>618</v>
      </c>
      <c r="B116" s="1" t="s">
        <v>272</v>
      </c>
      <c r="C116" s="1" t="s">
        <v>114</v>
      </c>
      <c r="D116" s="1" t="s">
        <v>256</v>
      </c>
      <c r="E116" s="1" t="s">
        <v>258</v>
      </c>
      <c r="F116" s="1">
        <v>204.43496832000002</v>
      </c>
      <c r="G116" s="1" t="s">
        <v>21</v>
      </c>
      <c r="H116" s="1" t="s">
        <v>254</v>
      </c>
      <c r="I116" s="2">
        <v>42229.020833333336</v>
      </c>
      <c r="O116" s="1">
        <v>89.9</v>
      </c>
      <c r="P116" s="1">
        <v>94.4</v>
      </c>
      <c r="Q116" s="1" t="s">
        <v>210</v>
      </c>
      <c r="R116" s="1">
        <v>2.3E-2</v>
      </c>
      <c r="T116" s="1">
        <v>0.3</v>
      </c>
      <c r="V116" s="1">
        <v>51000</v>
      </c>
      <c r="W116" s="1">
        <v>8500</v>
      </c>
      <c r="Z116" s="1">
        <v>20</v>
      </c>
      <c r="AB116" s="1">
        <v>5</v>
      </c>
      <c r="AD116" s="1" t="s">
        <v>195</v>
      </c>
      <c r="AF116">
        <f t="shared" si="40"/>
        <v>0.93645833333333339</v>
      </c>
      <c r="AG116">
        <f t="shared" si="41"/>
        <v>0.94400000000000006</v>
      </c>
      <c r="AH116" t="e">
        <f t="shared" si="42"/>
        <v>#VALUE!</v>
      </c>
      <c r="AI116">
        <f t="shared" si="43"/>
        <v>2.8785982478097622E-4</v>
      </c>
      <c r="AJ116">
        <f t="shared" si="44"/>
        <v>0</v>
      </c>
      <c r="AK116">
        <f t="shared" si="45"/>
        <v>1.5794461408865958E-2</v>
      </c>
      <c r="AL116">
        <f t="shared" si="46"/>
        <v>9.9999999999999994E-12</v>
      </c>
      <c r="AN116">
        <f t="shared" si="47"/>
        <v>1.2725185887519337</v>
      </c>
      <c r="AO116">
        <f t="shared" si="48"/>
        <v>0.3497222793663855</v>
      </c>
      <c r="AP116">
        <f t="shared" si="49"/>
        <v>0</v>
      </c>
      <c r="AQ116">
        <f t="shared" si="50"/>
        <v>0</v>
      </c>
      <c r="AR116">
        <f t="shared" si="51"/>
        <v>7.4123489733896671E-4</v>
      </c>
      <c r="AS116">
        <f t="shared" si="52"/>
        <v>0</v>
      </c>
      <c r="AT116">
        <f t="shared" si="53"/>
        <v>9.1011685900469614E-5</v>
      </c>
      <c r="AU116">
        <f t="shared" si="54"/>
        <v>1000</v>
      </c>
      <c r="AW116">
        <f t="shared" si="55"/>
        <v>1.8729166666666668</v>
      </c>
      <c r="AX116">
        <f t="shared" si="56"/>
        <v>0.94400000000000006</v>
      </c>
      <c r="AZ116">
        <f t="shared" si="57"/>
        <v>2.8785982478097622E-4</v>
      </c>
      <c r="BA116">
        <f t="shared" si="58"/>
        <v>0</v>
      </c>
      <c r="BB116">
        <f t="shared" si="59"/>
        <v>1.5794461408865958E-2</v>
      </c>
      <c r="BC116">
        <f t="shared" si="60"/>
        <v>9.9999999999999994E-12</v>
      </c>
      <c r="BE116">
        <f t="shared" si="61"/>
        <v>2.5450371775038674</v>
      </c>
      <c r="BF116">
        <f t="shared" si="62"/>
        <v>0.699444558732771</v>
      </c>
      <c r="BG116">
        <f t="shared" si="63"/>
        <v>0</v>
      </c>
      <c r="BH116">
        <f t="shared" si="64"/>
        <v>0</v>
      </c>
      <c r="BI116">
        <f t="shared" si="65"/>
        <v>2.2237046920169003E-3</v>
      </c>
      <c r="BJ116">
        <f t="shared" si="66"/>
        <v>0</v>
      </c>
      <c r="BK116">
        <f t="shared" si="67"/>
        <v>1.8202337180093923E-4</v>
      </c>
      <c r="BN116" s="1">
        <v>204.43496832000002</v>
      </c>
      <c r="BO116">
        <f t="shared" si="72"/>
        <v>2.8329989879103135</v>
      </c>
      <c r="BP116">
        <f t="shared" si="73"/>
        <v>3.2468874643004564</v>
      </c>
      <c r="BQ116">
        <f t="shared" si="69"/>
        <v>0.87252761885317898</v>
      </c>
    </row>
    <row r="117" spans="1:69" x14ac:dyDescent="0.25">
      <c r="A117" s="1" t="s">
        <v>621</v>
      </c>
      <c r="B117" s="1" t="s">
        <v>275</v>
      </c>
      <c r="C117" s="1" t="s">
        <v>114</v>
      </c>
      <c r="D117" s="1" t="s">
        <v>256</v>
      </c>
      <c r="E117" s="1" t="s">
        <v>258</v>
      </c>
      <c r="F117" s="1">
        <v>204.43496832000002</v>
      </c>
      <c r="G117" s="1" t="s">
        <v>21</v>
      </c>
      <c r="H117" s="1" t="s">
        <v>254</v>
      </c>
      <c r="I117" s="2">
        <v>42229.795138888891</v>
      </c>
      <c r="O117" s="1">
        <v>90.7</v>
      </c>
      <c r="P117" s="1">
        <v>96.8</v>
      </c>
      <c r="Q117" s="1" t="s">
        <v>210</v>
      </c>
      <c r="R117" s="1">
        <v>2.4E-2</v>
      </c>
      <c r="T117" s="1">
        <v>0.3</v>
      </c>
      <c r="V117" s="1">
        <v>52000</v>
      </c>
      <c r="W117" s="1">
        <v>8600</v>
      </c>
      <c r="Z117" s="1">
        <v>20</v>
      </c>
      <c r="AB117" s="1">
        <v>6</v>
      </c>
      <c r="AD117" s="1" t="s">
        <v>195</v>
      </c>
      <c r="AF117">
        <f t="shared" si="40"/>
        <v>0.9447916666666667</v>
      </c>
      <c r="AG117">
        <f t="shared" si="41"/>
        <v>0.96799999999999997</v>
      </c>
      <c r="AH117" t="e">
        <f t="shared" si="42"/>
        <v>#VALUE!</v>
      </c>
      <c r="AI117">
        <f t="shared" si="43"/>
        <v>3.0037546933667084E-4</v>
      </c>
      <c r="AJ117">
        <f t="shared" si="44"/>
        <v>0</v>
      </c>
      <c r="AK117">
        <f t="shared" si="45"/>
        <v>1.5794461408865958E-2</v>
      </c>
      <c r="AL117">
        <f t="shared" si="46"/>
        <v>9.9999999999999994E-12</v>
      </c>
      <c r="AN117">
        <f t="shared" si="47"/>
        <v>1.2974699336294226</v>
      </c>
      <c r="AO117">
        <f t="shared" si="48"/>
        <v>0.3538366591236371</v>
      </c>
      <c r="AP117">
        <f t="shared" si="49"/>
        <v>0</v>
      </c>
      <c r="AQ117">
        <f t="shared" si="50"/>
        <v>0</v>
      </c>
      <c r="AR117">
        <f t="shared" si="51"/>
        <v>7.4123489733896671E-4</v>
      </c>
      <c r="AS117">
        <f t="shared" si="52"/>
        <v>0</v>
      </c>
      <c r="AT117">
        <f t="shared" si="53"/>
        <v>1.0921402308056354E-4</v>
      </c>
      <c r="AU117">
        <f t="shared" si="54"/>
        <v>1000</v>
      </c>
      <c r="AW117">
        <f t="shared" si="55"/>
        <v>1.8895833333333334</v>
      </c>
      <c r="AX117">
        <f t="shared" si="56"/>
        <v>0.96799999999999997</v>
      </c>
      <c r="AZ117">
        <f t="shared" si="57"/>
        <v>3.0037546933667084E-4</v>
      </c>
      <c r="BA117">
        <f t="shared" si="58"/>
        <v>0</v>
      </c>
      <c r="BB117">
        <f t="shared" si="59"/>
        <v>1.5794461408865958E-2</v>
      </c>
      <c r="BC117">
        <f t="shared" si="60"/>
        <v>9.9999999999999994E-12</v>
      </c>
      <c r="BE117">
        <f t="shared" si="61"/>
        <v>2.5949398672588453</v>
      </c>
      <c r="BF117">
        <f t="shared" si="62"/>
        <v>0.7076733182472742</v>
      </c>
      <c r="BG117">
        <f t="shared" si="63"/>
        <v>0</v>
      </c>
      <c r="BH117">
        <f t="shared" si="64"/>
        <v>0</v>
      </c>
      <c r="BI117">
        <f t="shared" si="65"/>
        <v>2.2237046920169003E-3</v>
      </c>
      <c r="BJ117">
        <f t="shared" si="66"/>
        <v>0</v>
      </c>
      <c r="BK117">
        <f t="shared" si="67"/>
        <v>2.1842804616112709E-4</v>
      </c>
      <c r="BN117" s="1">
        <v>204.43496832000002</v>
      </c>
      <c r="BO117">
        <f t="shared" si="72"/>
        <v>2.8736781702215359</v>
      </c>
      <c r="BP117">
        <f t="shared" si="73"/>
        <v>3.3050553182442974</v>
      </c>
      <c r="BQ117">
        <f t="shared" si="69"/>
        <v>0.86947959822593335</v>
      </c>
    </row>
    <row r="118" spans="1:69" x14ac:dyDescent="0.25">
      <c r="A118" s="1" t="s">
        <v>617</v>
      </c>
      <c r="B118" s="1" t="s">
        <v>271</v>
      </c>
      <c r="C118" s="1" t="s">
        <v>114</v>
      </c>
      <c r="D118" s="1" t="s">
        <v>256</v>
      </c>
      <c r="E118" s="1" t="s">
        <v>258</v>
      </c>
      <c r="F118" s="1">
        <v>204.43496832000002</v>
      </c>
      <c r="G118" s="1" t="s">
        <v>21</v>
      </c>
      <c r="H118" s="1" t="s">
        <v>254</v>
      </c>
      <c r="I118" s="2">
        <v>42228.777777777781</v>
      </c>
      <c r="O118" s="1">
        <v>92.2</v>
      </c>
      <c r="P118" s="1">
        <v>95.8</v>
      </c>
      <c r="Q118" s="1" t="s">
        <v>210</v>
      </c>
      <c r="R118" s="1">
        <v>2.8000000000000001E-2</v>
      </c>
      <c r="T118" s="1">
        <v>0.3</v>
      </c>
      <c r="V118" s="1">
        <v>53000</v>
      </c>
      <c r="W118" s="1">
        <v>8500</v>
      </c>
      <c r="Z118" s="1">
        <v>30</v>
      </c>
      <c r="AB118" s="1">
        <v>6</v>
      </c>
      <c r="AD118" s="1" t="s">
        <v>195</v>
      </c>
      <c r="AF118">
        <f t="shared" si="40"/>
        <v>0.9604166666666667</v>
      </c>
      <c r="AG118">
        <f t="shared" si="41"/>
        <v>0.95799999999999996</v>
      </c>
      <c r="AH118" t="e">
        <f t="shared" si="42"/>
        <v>#VALUE!</v>
      </c>
      <c r="AI118">
        <f t="shared" si="43"/>
        <v>3.5043804755944928E-4</v>
      </c>
      <c r="AJ118">
        <f t="shared" si="44"/>
        <v>0</v>
      </c>
      <c r="AK118">
        <f t="shared" si="45"/>
        <v>1.5794461408865958E-2</v>
      </c>
      <c r="AL118">
        <f t="shared" si="46"/>
        <v>9.9999999999999994E-12</v>
      </c>
      <c r="AN118">
        <f t="shared" si="47"/>
        <v>1.3224212785069116</v>
      </c>
      <c r="AO118">
        <f t="shared" si="48"/>
        <v>0.3497222793663855</v>
      </c>
      <c r="AP118">
        <f t="shared" si="49"/>
        <v>0</v>
      </c>
      <c r="AQ118">
        <f t="shared" si="50"/>
        <v>0</v>
      </c>
      <c r="AR118">
        <f t="shared" si="51"/>
        <v>1.1118523460084502E-3</v>
      </c>
      <c r="AS118">
        <f t="shared" si="52"/>
        <v>0</v>
      </c>
      <c r="AT118">
        <f t="shared" si="53"/>
        <v>1.0921402308056354E-4</v>
      </c>
      <c r="AU118">
        <f t="shared" si="54"/>
        <v>1000</v>
      </c>
      <c r="AW118">
        <f t="shared" si="55"/>
        <v>1.9208333333333334</v>
      </c>
      <c r="AX118">
        <f t="shared" si="56"/>
        <v>0.95799999999999996</v>
      </c>
      <c r="AZ118">
        <f t="shared" si="57"/>
        <v>3.5043804755944928E-4</v>
      </c>
      <c r="BA118">
        <f t="shared" si="58"/>
        <v>0</v>
      </c>
      <c r="BB118">
        <f t="shared" si="59"/>
        <v>1.5794461408865958E-2</v>
      </c>
      <c r="BC118">
        <f t="shared" si="60"/>
        <v>9.9999999999999994E-12</v>
      </c>
      <c r="BE118">
        <f t="shared" si="61"/>
        <v>2.6448425570138232</v>
      </c>
      <c r="BF118">
        <f t="shared" si="62"/>
        <v>0.699444558732771</v>
      </c>
      <c r="BG118">
        <f t="shared" si="63"/>
        <v>0</v>
      </c>
      <c r="BH118">
        <f t="shared" si="64"/>
        <v>0</v>
      </c>
      <c r="BI118">
        <f t="shared" si="65"/>
        <v>3.3355570380253505E-3</v>
      </c>
      <c r="BJ118">
        <f t="shared" si="66"/>
        <v>0</v>
      </c>
      <c r="BK118">
        <f t="shared" si="67"/>
        <v>2.1842804616112709E-4</v>
      </c>
      <c r="BN118" s="1">
        <v>204.43496832000002</v>
      </c>
      <c r="BO118">
        <f t="shared" si="72"/>
        <v>2.8949782327997591</v>
      </c>
      <c r="BP118">
        <f t="shared" si="73"/>
        <v>3.3478411008307805</v>
      </c>
      <c r="BQ118">
        <f t="shared" si="69"/>
        <v>0.86472987982654204</v>
      </c>
    </row>
    <row r="119" spans="1:69" x14ac:dyDescent="0.25">
      <c r="A119" s="1" t="s">
        <v>614</v>
      </c>
      <c r="B119" s="1" t="s">
        <v>268</v>
      </c>
      <c r="C119" s="1" t="s">
        <v>114</v>
      </c>
      <c r="D119" s="1" t="s">
        <v>256</v>
      </c>
      <c r="E119" s="1" t="s">
        <v>258</v>
      </c>
      <c r="F119" s="1">
        <v>204.43496832000002</v>
      </c>
      <c r="G119" s="1" t="s">
        <v>21</v>
      </c>
      <c r="H119" s="1" t="s">
        <v>254</v>
      </c>
      <c r="I119" s="2">
        <v>42227.569444444445</v>
      </c>
      <c r="O119" s="1">
        <v>92.3</v>
      </c>
      <c r="P119" s="1">
        <v>97.2</v>
      </c>
      <c r="Q119" s="1" t="s">
        <v>210</v>
      </c>
      <c r="R119" s="1">
        <v>2.1000000000000001E-2</v>
      </c>
      <c r="T119" s="1">
        <v>0.3</v>
      </c>
      <c r="V119" s="1">
        <v>52000</v>
      </c>
      <c r="W119" s="1">
        <v>8300</v>
      </c>
      <c r="Z119" s="1">
        <v>20</v>
      </c>
      <c r="AB119" s="1">
        <v>5</v>
      </c>
      <c r="AD119" s="1" t="s">
        <v>195</v>
      </c>
      <c r="AF119">
        <f t="shared" si="40"/>
        <v>0.9614583333333333</v>
      </c>
      <c r="AG119">
        <f t="shared" si="41"/>
        <v>0.97199999999999998</v>
      </c>
      <c r="AH119" t="e">
        <f t="shared" si="42"/>
        <v>#VALUE!</v>
      </c>
      <c r="AI119">
        <f t="shared" si="43"/>
        <v>2.6282853566958697E-4</v>
      </c>
      <c r="AJ119">
        <f t="shared" si="44"/>
        <v>0</v>
      </c>
      <c r="AK119">
        <f t="shared" si="45"/>
        <v>1.5794461408865958E-2</v>
      </c>
      <c r="AL119">
        <f t="shared" si="46"/>
        <v>9.9999999999999994E-12</v>
      </c>
      <c r="AN119">
        <f t="shared" si="47"/>
        <v>1.2974699336294226</v>
      </c>
      <c r="AO119">
        <f t="shared" si="48"/>
        <v>0.34149351985188231</v>
      </c>
      <c r="AP119">
        <f t="shared" si="49"/>
        <v>0</v>
      </c>
      <c r="AQ119">
        <f t="shared" si="50"/>
        <v>0</v>
      </c>
      <c r="AR119">
        <f t="shared" si="51"/>
        <v>7.4123489733896671E-4</v>
      </c>
      <c r="AS119">
        <f t="shared" si="52"/>
        <v>0</v>
      </c>
      <c r="AT119">
        <f t="shared" si="53"/>
        <v>9.1011685900469614E-5</v>
      </c>
      <c r="AU119">
        <f t="shared" si="54"/>
        <v>1000</v>
      </c>
      <c r="AW119">
        <f t="shared" si="55"/>
        <v>1.9229166666666666</v>
      </c>
      <c r="AX119">
        <f t="shared" si="56"/>
        <v>0.97199999999999998</v>
      </c>
      <c r="AZ119">
        <f t="shared" si="57"/>
        <v>2.6282853566958697E-4</v>
      </c>
      <c r="BA119">
        <f t="shared" si="58"/>
        <v>0</v>
      </c>
      <c r="BB119">
        <f t="shared" si="59"/>
        <v>1.5794461408865958E-2</v>
      </c>
      <c r="BC119">
        <f t="shared" si="60"/>
        <v>9.9999999999999994E-12</v>
      </c>
      <c r="BE119">
        <f t="shared" si="61"/>
        <v>2.5949398672588453</v>
      </c>
      <c r="BF119">
        <f t="shared" si="62"/>
        <v>0.68298703970376462</v>
      </c>
      <c r="BG119">
        <f t="shared" si="63"/>
        <v>0</v>
      </c>
      <c r="BH119">
        <f t="shared" si="64"/>
        <v>0</v>
      </c>
      <c r="BI119">
        <f t="shared" si="65"/>
        <v>2.2237046920169003E-3</v>
      </c>
      <c r="BJ119">
        <f t="shared" si="66"/>
        <v>0</v>
      </c>
      <c r="BK119">
        <f t="shared" si="67"/>
        <v>1.8202337180093923E-4</v>
      </c>
      <c r="BN119" s="1">
        <v>204.43496832000002</v>
      </c>
      <c r="BO119">
        <f t="shared" si="72"/>
        <v>2.9109739566212021</v>
      </c>
      <c r="BP119">
        <f t="shared" si="73"/>
        <v>3.2803326350264279</v>
      </c>
      <c r="BQ119">
        <f t="shared" si="69"/>
        <v>0.88740206573524816</v>
      </c>
    </row>
    <row r="120" spans="1:69" x14ac:dyDescent="0.25">
      <c r="A120" s="1" t="s">
        <v>615</v>
      </c>
      <c r="B120" s="1" t="s">
        <v>269</v>
      </c>
      <c r="C120" s="1" t="s">
        <v>114</v>
      </c>
      <c r="D120" s="1" t="s">
        <v>256</v>
      </c>
      <c r="E120" s="1" t="s">
        <v>258</v>
      </c>
      <c r="F120" s="1">
        <v>204.43496832000002</v>
      </c>
      <c r="G120" s="1" t="s">
        <v>21</v>
      </c>
      <c r="H120" s="1" t="s">
        <v>254</v>
      </c>
      <c r="I120" s="2">
        <v>42227.784722222219</v>
      </c>
      <c r="O120" s="1">
        <v>93</v>
      </c>
      <c r="P120" s="1">
        <v>91.2</v>
      </c>
      <c r="Q120" s="1" t="s">
        <v>210</v>
      </c>
      <c r="R120" s="1">
        <v>2.1999999999999999E-2</v>
      </c>
      <c r="T120" s="1">
        <v>0.3</v>
      </c>
      <c r="V120" s="1">
        <v>52000</v>
      </c>
      <c r="W120" s="1">
        <v>8400</v>
      </c>
      <c r="Z120" s="1">
        <v>40</v>
      </c>
      <c r="AB120" s="1">
        <v>5</v>
      </c>
      <c r="AD120" s="1" t="s">
        <v>195</v>
      </c>
      <c r="AF120">
        <f t="shared" si="40"/>
        <v>0.96875</v>
      </c>
      <c r="AG120">
        <f t="shared" si="41"/>
        <v>0.91200000000000003</v>
      </c>
      <c r="AH120" t="e">
        <f t="shared" si="42"/>
        <v>#VALUE!</v>
      </c>
      <c r="AI120">
        <f t="shared" si="43"/>
        <v>2.7534418022528154E-4</v>
      </c>
      <c r="AJ120">
        <f t="shared" si="44"/>
        <v>0</v>
      </c>
      <c r="AK120">
        <f t="shared" si="45"/>
        <v>1.5794461408865958E-2</v>
      </c>
      <c r="AL120">
        <f t="shared" si="46"/>
        <v>9.9999999999999994E-12</v>
      </c>
      <c r="AN120">
        <f t="shared" si="47"/>
        <v>1.2974699336294226</v>
      </c>
      <c r="AO120">
        <f t="shared" si="48"/>
        <v>0.34560789960913391</v>
      </c>
      <c r="AP120">
        <f t="shared" si="49"/>
        <v>0</v>
      </c>
      <c r="AQ120">
        <f t="shared" si="50"/>
        <v>0</v>
      </c>
      <c r="AR120">
        <f t="shared" si="51"/>
        <v>1.4824697946779334E-3</v>
      </c>
      <c r="AS120">
        <f t="shared" si="52"/>
        <v>0</v>
      </c>
      <c r="AT120">
        <f t="shared" si="53"/>
        <v>9.1011685900469614E-5</v>
      </c>
      <c r="AU120">
        <f t="shared" si="54"/>
        <v>1000</v>
      </c>
      <c r="AW120">
        <f t="shared" si="55"/>
        <v>1.9375</v>
      </c>
      <c r="AX120">
        <f t="shared" si="56"/>
        <v>0.91200000000000003</v>
      </c>
      <c r="AZ120">
        <f t="shared" si="57"/>
        <v>2.7534418022528154E-4</v>
      </c>
      <c r="BA120">
        <f t="shared" si="58"/>
        <v>0</v>
      </c>
      <c r="BB120">
        <f t="shared" si="59"/>
        <v>1.5794461408865958E-2</v>
      </c>
      <c r="BC120">
        <f t="shared" si="60"/>
        <v>9.9999999999999994E-12</v>
      </c>
      <c r="BE120">
        <f t="shared" si="61"/>
        <v>2.5949398672588453</v>
      </c>
      <c r="BF120">
        <f t="shared" si="62"/>
        <v>0.69121579921826781</v>
      </c>
      <c r="BG120">
        <f t="shared" si="63"/>
        <v>0</v>
      </c>
      <c r="BH120">
        <f t="shared" si="64"/>
        <v>0</v>
      </c>
      <c r="BI120">
        <f t="shared" si="65"/>
        <v>4.4474093840338007E-3</v>
      </c>
      <c r="BJ120">
        <f t="shared" si="66"/>
        <v>0</v>
      </c>
      <c r="BK120">
        <f t="shared" si="67"/>
        <v>1.8202337180093923E-4</v>
      </c>
      <c r="BN120" s="1">
        <v>204.43496832000002</v>
      </c>
      <c r="BO120">
        <f t="shared" si="72"/>
        <v>2.8655698055990912</v>
      </c>
      <c r="BP120">
        <f t="shared" si="73"/>
        <v>3.2907850992329477</v>
      </c>
      <c r="BQ120">
        <f t="shared" si="69"/>
        <v>0.87078606447653772</v>
      </c>
    </row>
    <row r="121" spans="1:69" x14ac:dyDescent="0.25">
      <c r="A121" s="1" t="s">
        <v>616</v>
      </c>
      <c r="B121" s="1" t="s">
        <v>270</v>
      </c>
      <c r="C121" s="1" t="s">
        <v>114</v>
      </c>
      <c r="D121" s="1" t="s">
        <v>256</v>
      </c>
      <c r="E121" s="1" t="s">
        <v>258</v>
      </c>
      <c r="F121" s="1">
        <v>204.43496832000002</v>
      </c>
      <c r="G121" s="1" t="s">
        <v>21</v>
      </c>
      <c r="H121" s="1" t="s">
        <v>254</v>
      </c>
      <c r="I121" s="2">
        <v>42228.59375</v>
      </c>
      <c r="O121" s="1">
        <v>94.6</v>
      </c>
      <c r="P121" s="1">
        <v>103</v>
      </c>
      <c r="Q121" s="1" t="s">
        <v>210</v>
      </c>
      <c r="R121" s="1">
        <v>2.3E-2</v>
      </c>
      <c r="T121" s="1">
        <v>0.28999999999999998</v>
      </c>
      <c r="V121" s="1">
        <v>53000</v>
      </c>
      <c r="W121" s="1">
        <v>8600</v>
      </c>
      <c r="Z121" s="1">
        <v>10</v>
      </c>
      <c r="AB121" s="1">
        <v>6</v>
      </c>
      <c r="AD121" s="1" t="s">
        <v>195</v>
      </c>
      <c r="AF121">
        <f t="shared" si="40"/>
        <v>0.98541666666666661</v>
      </c>
      <c r="AG121">
        <f t="shared" si="41"/>
        <v>1.03</v>
      </c>
      <c r="AH121" t="e">
        <f t="shared" si="42"/>
        <v>#VALUE!</v>
      </c>
      <c r="AI121">
        <f t="shared" si="43"/>
        <v>2.8785982478097622E-4</v>
      </c>
      <c r="AJ121">
        <f t="shared" si="44"/>
        <v>0</v>
      </c>
      <c r="AK121">
        <f t="shared" si="45"/>
        <v>1.5267979361903758E-2</v>
      </c>
      <c r="AL121">
        <f t="shared" si="46"/>
        <v>9.9999999999999994E-12</v>
      </c>
      <c r="AN121">
        <f t="shared" si="47"/>
        <v>1.3224212785069116</v>
      </c>
      <c r="AO121">
        <f t="shared" si="48"/>
        <v>0.3538366591236371</v>
      </c>
      <c r="AP121">
        <f t="shared" si="49"/>
        <v>0</v>
      </c>
      <c r="AQ121">
        <f t="shared" si="50"/>
        <v>0</v>
      </c>
      <c r="AR121">
        <f t="shared" si="51"/>
        <v>3.7061744866948335E-4</v>
      </c>
      <c r="AS121">
        <f t="shared" si="52"/>
        <v>0</v>
      </c>
      <c r="AT121">
        <f t="shared" si="53"/>
        <v>1.0921402308056354E-4</v>
      </c>
      <c r="AU121">
        <f t="shared" si="54"/>
        <v>1000</v>
      </c>
      <c r="AW121">
        <f t="shared" si="55"/>
        <v>1.9708333333333332</v>
      </c>
      <c r="AX121">
        <f t="shared" si="56"/>
        <v>1.03</v>
      </c>
      <c r="AZ121">
        <f t="shared" si="57"/>
        <v>2.8785982478097622E-4</v>
      </c>
      <c r="BA121">
        <f t="shared" si="58"/>
        <v>0</v>
      </c>
      <c r="BB121">
        <f t="shared" si="59"/>
        <v>1.5267979361903758E-2</v>
      </c>
      <c r="BC121">
        <f t="shared" si="60"/>
        <v>9.9999999999999994E-12</v>
      </c>
      <c r="BE121">
        <f t="shared" si="61"/>
        <v>2.6448425570138232</v>
      </c>
      <c r="BF121">
        <f t="shared" si="62"/>
        <v>0.7076733182472742</v>
      </c>
      <c r="BG121">
        <f t="shared" si="63"/>
        <v>0</v>
      </c>
      <c r="BH121">
        <f t="shared" si="64"/>
        <v>0</v>
      </c>
      <c r="BI121">
        <f t="shared" si="65"/>
        <v>1.1118523460084502E-3</v>
      </c>
      <c r="BJ121">
        <f t="shared" si="66"/>
        <v>0</v>
      </c>
      <c r="BK121">
        <f t="shared" si="67"/>
        <v>2.1842804616112709E-4</v>
      </c>
      <c r="BN121" s="1">
        <v>204.43496832000002</v>
      </c>
      <c r="BO121">
        <f t="shared" si="72"/>
        <v>3.016389172530018</v>
      </c>
      <c r="BP121">
        <f t="shared" si="73"/>
        <v>3.3538461556532666</v>
      </c>
      <c r="BQ121">
        <f t="shared" si="69"/>
        <v>0.89938209224223697</v>
      </c>
    </row>
    <row r="122" spans="1:69" x14ac:dyDescent="0.25">
      <c r="A122" s="1" t="s">
        <v>528</v>
      </c>
      <c r="B122" s="1" t="s">
        <v>260</v>
      </c>
      <c r="C122" s="1" t="s">
        <v>114</v>
      </c>
      <c r="D122" s="1" t="s">
        <v>256</v>
      </c>
      <c r="E122" s="1" t="s">
        <v>258</v>
      </c>
      <c r="F122" s="1">
        <v>204.43496832000002</v>
      </c>
      <c r="G122" s="1" t="s">
        <v>21</v>
      </c>
      <c r="H122" s="1" t="s">
        <v>254</v>
      </c>
      <c r="I122" s="2">
        <v>42224.572916666664</v>
      </c>
      <c r="O122" s="1">
        <v>98</v>
      </c>
      <c r="P122" s="1">
        <v>87.6</v>
      </c>
      <c r="Q122" s="1" t="s">
        <v>210</v>
      </c>
      <c r="R122" s="1">
        <v>0.02</v>
      </c>
      <c r="T122" s="1">
        <v>0.3</v>
      </c>
      <c r="V122" s="1">
        <v>50000</v>
      </c>
      <c r="W122" s="1">
        <v>7400</v>
      </c>
      <c r="Z122" s="1">
        <v>260</v>
      </c>
      <c r="AB122" s="1">
        <v>9</v>
      </c>
      <c r="AD122" s="1" t="s">
        <v>195</v>
      </c>
      <c r="AF122">
        <f t="shared" si="40"/>
        <v>1.0208333333333333</v>
      </c>
      <c r="AG122">
        <f t="shared" si="41"/>
        <v>0.87599999999999989</v>
      </c>
      <c r="AH122" t="e">
        <f t="shared" si="42"/>
        <v>#VALUE!</v>
      </c>
      <c r="AI122">
        <f t="shared" si="43"/>
        <v>2.5031289111389235E-4</v>
      </c>
      <c r="AJ122">
        <f t="shared" si="44"/>
        <v>0</v>
      </c>
      <c r="AK122">
        <f t="shared" si="45"/>
        <v>1.5794461408865958E-2</v>
      </c>
      <c r="AL122">
        <f t="shared" si="46"/>
        <v>9.9999999999999994E-12</v>
      </c>
      <c r="AN122">
        <f t="shared" si="47"/>
        <v>1.2475672438744447</v>
      </c>
      <c r="AO122">
        <f t="shared" si="48"/>
        <v>0.304464102036618</v>
      </c>
      <c r="AP122">
        <f t="shared" si="49"/>
        <v>0</v>
      </c>
      <c r="AQ122">
        <f t="shared" si="50"/>
        <v>0</v>
      </c>
      <c r="AR122">
        <f t="shared" si="51"/>
        <v>9.636053665406567E-3</v>
      </c>
      <c r="AS122">
        <f t="shared" si="52"/>
        <v>0</v>
      </c>
      <c r="AT122">
        <f t="shared" si="53"/>
        <v>1.6382103462084531E-4</v>
      </c>
      <c r="AU122">
        <f t="shared" si="54"/>
        <v>1000</v>
      </c>
      <c r="AW122">
        <f t="shared" si="55"/>
        <v>2.0416666666666665</v>
      </c>
      <c r="AX122">
        <f t="shared" si="56"/>
        <v>0.87599999999999989</v>
      </c>
      <c r="AZ122">
        <f t="shared" si="57"/>
        <v>2.5031289111389235E-4</v>
      </c>
      <c r="BA122">
        <f t="shared" si="58"/>
        <v>0</v>
      </c>
      <c r="BB122">
        <f t="shared" si="59"/>
        <v>1.5794461408865958E-2</v>
      </c>
      <c r="BC122">
        <f t="shared" si="60"/>
        <v>9.9999999999999994E-12</v>
      </c>
      <c r="BE122">
        <f t="shared" si="61"/>
        <v>2.4951344877488895</v>
      </c>
      <c r="BF122">
        <f t="shared" si="62"/>
        <v>0.608928204073236</v>
      </c>
      <c r="BG122">
        <f t="shared" si="63"/>
        <v>0</v>
      </c>
      <c r="BH122">
        <f t="shared" si="64"/>
        <v>0</v>
      </c>
      <c r="BI122">
        <f t="shared" si="65"/>
        <v>2.8908160996219699E-2</v>
      </c>
      <c r="BJ122">
        <f t="shared" si="66"/>
        <v>0</v>
      </c>
      <c r="BK122">
        <f t="shared" si="67"/>
        <v>3.2764206924169062E-4</v>
      </c>
      <c r="BN122" s="1">
        <v>204.43496832000002</v>
      </c>
      <c r="BO122">
        <f t="shared" si="72"/>
        <v>2.933711440976646</v>
      </c>
      <c r="BP122">
        <f t="shared" si="73"/>
        <v>3.1332984948875873</v>
      </c>
      <c r="BQ122">
        <f t="shared" si="69"/>
        <v>0.93630129582719446</v>
      </c>
    </row>
    <row r="123" spans="1:69" x14ac:dyDescent="0.25">
      <c r="A123" s="1" t="s">
        <v>623</v>
      </c>
      <c r="B123" s="1" t="s">
        <v>278</v>
      </c>
      <c r="C123" s="1" t="s">
        <v>255</v>
      </c>
      <c r="D123" s="1">
        <v>0</v>
      </c>
      <c r="E123" s="1" t="s">
        <v>277</v>
      </c>
      <c r="F123" s="1">
        <v>227.62561536000001</v>
      </c>
      <c r="G123" s="1" t="s">
        <v>21</v>
      </c>
      <c r="H123" s="1" t="s">
        <v>254</v>
      </c>
      <c r="I123" s="2">
        <v>42241.552083333336</v>
      </c>
      <c r="O123" s="1">
        <v>92</v>
      </c>
      <c r="P123" s="1">
        <v>110</v>
      </c>
      <c r="Q123" s="1">
        <v>8.6999999999999993</v>
      </c>
      <c r="T123" s="1" t="s">
        <v>87</v>
      </c>
      <c r="V123" s="1">
        <v>46000</v>
      </c>
      <c r="W123" s="1">
        <v>7700</v>
      </c>
      <c r="X123" s="1">
        <v>27000</v>
      </c>
      <c r="Y123" s="1">
        <v>2500</v>
      </c>
      <c r="Z123" s="1" t="s">
        <v>111</v>
      </c>
      <c r="AA123" s="1" t="s">
        <v>24</v>
      </c>
      <c r="AB123" s="1" t="s">
        <v>184</v>
      </c>
      <c r="AD123" s="1" t="s">
        <v>189</v>
      </c>
      <c r="AF123">
        <f t="shared" si="40"/>
        <v>0.95833333333333337</v>
      </c>
      <c r="AG123">
        <f t="shared" si="41"/>
        <v>1.1000000000000001</v>
      </c>
      <c r="AH123">
        <f t="shared" si="42"/>
        <v>0.24539531210334806</v>
      </c>
      <c r="AI123">
        <f t="shared" si="43"/>
        <v>0</v>
      </c>
      <c r="AJ123">
        <f t="shared" si="44"/>
        <v>0</v>
      </c>
      <c r="AK123" t="e">
        <f t="shared" si="45"/>
        <v>#VALUE!</v>
      </c>
      <c r="AL123">
        <f t="shared" si="46"/>
        <v>9.9999999999999994E-12</v>
      </c>
      <c r="AN123">
        <f t="shared" si="47"/>
        <v>1.1477618643644893</v>
      </c>
      <c r="AO123">
        <f t="shared" si="48"/>
        <v>0.31680724130837279</v>
      </c>
      <c r="AP123">
        <f t="shared" si="49"/>
        <v>1.1744389878945789</v>
      </c>
      <c r="AQ123">
        <f t="shared" si="50"/>
        <v>6.3941398986656697E-2</v>
      </c>
      <c r="AR123" t="e">
        <f t="shared" si="51"/>
        <v>#VALUE!</v>
      </c>
      <c r="AS123" t="e">
        <f t="shared" si="52"/>
        <v>#VALUE!</v>
      </c>
      <c r="AT123" t="e">
        <f t="shared" si="53"/>
        <v>#VALUE!</v>
      </c>
      <c r="AU123">
        <f t="shared" si="54"/>
        <v>1000</v>
      </c>
      <c r="AW123">
        <f t="shared" si="55"/>
        <v>1.9166666666666667</v>
      </c>
      <c r="AX123">
        <f t="shared" si="56"/>
        <v>1.1000000000000001</v>
      </c>
      <c r="AY123">
        <f t="shared" si="68"/>
        <v>0.24539531210334806</v>
      </c>
      <c r="AZ123">
        <f t="shared" si="57"/>
        <v>0</v>
      </c>
      <c r="BA123">
        <f t="shared" si="58"/>
        <v>0</v>
      </c>
      <c r="BC123">
        <f t="shared" si="60"/>
        <v>9.9999999999999994E-12</v>
      </c>
      <c r="BE123">
        <f t="shared" si="61"/>
        <v>2.2955237287289787</v>
      </c>
      <c r="BF123">
        <f t="shared" si="62"/>
        <v>0.63361448261674558</v>
      </c>
      <c r="BG123">
        <f t="shared" si="63"/>
        <v>1.1744389878945789</v>
      </c>
      <c r="BH123">
        <f t="shared" si="64"/>
        <v>6.3941398986656697E-2</v>
      </c>
      <c r="BN123" s="1">
        <v>227.62561536000001</v>
      </c>
      <c r="BO123">
        <f t="shared" si="72"/>
        <v>3.2620619787800145</v>
      </c>
      <c r="BP123">
        <f t="shared" si="73"/>
        <v>4.1675185982269598</v>
      </c>
      <c r="BQ123">
        <f t="shared" si="69"/>
        <v>0.78273483414515166</v>
      </c>
    </row>
    <row r="124" spans="1:69" x14ac:dyDescent="0.25">
      <c r="A124" s="1" t="s">
        <v>624</v>
      </c>
      <c r="B124" s="1" t="s">
        <v>281</v>
      </c>
      <c r="C124" s="1" t="s">
        <v>255</v>
      </c>
      <c r="D124" s="1">
        <v>0</v>
      </c>
      <c r="E124" s="1" t="s">
        <v>282</v>
      </c>
      <c r="F124" s="1">
        <v>272.47803264000004</v>
      </c>
      <c r="G124" s="1" t="s">
        <v>21</v>
      </c>
      <c r="H124" s="1" t="s">
        <v>254</v>
      </c>
      <c r="I124" s="2">
        <v>42241.430555555555</v>
      </c>
      <c r="O124" s="1">
        <v>98</v>
      </c>
      <c r="P124" s="1">
        <v>110</v>
      </c>
      <c r="Q124" s="1">
        <v>9.4</v>
      </c>
      <c r="T124" s="1" t="s">
        <v>87</v>
      </c>
      <c r="V124" s="1">
        <v>51000</v>
      </c>
      <c r="W124" s="1">
        <v>8900</v>
      </c>
      <c r="X124" s="1">
        <v>30000</v>
      </c>
      <c r="Y124" s="1">
        <v>2600</v>
      </c>
      <c r="Z124" s="1">
        <v>140</v>
      </c>
      <c r="AA124" s="1" t="s">
        <v>24</v>
      </c>
      <c r="AB124" s="1" t="s">
        <v>184</v>
      </c>
      <c r="AD124" s="1" t="s">
        <v>189</v>
      </c>
      <c r="AF124">
        <f t="shared" si="40"/>
        <v>1.0208333333333333</v>
      </c>
      <c r="AG124">
        <f t="shared" si="41"/>
        <v>1.1000000000000001</v>
      </c>
      <c r="AH124">
        <f t="shared" si="42"/>
        <v>0.26513976250246807</v>
      </c>
      <c r="AI124">
        <f t="shared" si="43"/>
        <v>0</v>
      </c>
      <c r="AJ124">
        <f t="shared" si="44"/>
        <v>0</v>
      </c>
      <c r="AK124" t="e">
        <f t="shared" si="45"/>
        <v>#VALUE!</v>
      </c>
      <c r="AL124">
        <f t="shared" si="46"/>
        <v>9.9999999999999994E-12</v>
      </c>
      <c r="AN124">
        <f t="shared" si="47"/>
        <v>1.2725185887519337</v>
      </c>
      <c r="AO124">
        <f t="shared" si="48"/>
        <v>0.36617979839539189</v>
      </c>
      <c r="AP124">
        <f t="shared" si="49"/>
        <v>1.3049322087717543</v>
      </c>
      <c r="AQ124">
        <f t="shared" si="50"/>
        <v>6.6499054946122974E-2</v>
      </c>
      <c r="AR124">
        <f t="shared" si="51"/>
        <v>5.1886442813727672E-3</v>
      </c>
      <c r="AS124" t="e">
        <f t="shared" si="52"/>
        <v>#VALUE!</v>
      </c>
      <c r="AT124" t="e">
        <f t="shared" si="53"/>
        <v>#VALUE!</v>
      </c>
      <c r="AU124">
        <f t="shared" si="54"/>
        <v>1000</v>
      </c>
      <c r="AW124">
        <f t="shared" si="55"/>
        <v>2.0416666666666665</v>
      </c>
      <c r="AX124">
        <f t="shared" si="56"/>
        <v>1.1000000000000001</v>
      </c>
      <c r="AY124">
        <f t="shared" si="68"/>
        <v>0.26513976250246807</v>
      </c>
      <c r="AZ124">
        <f t="shared" si="57"/>
        <v>0</v>
      </c>
      <c r="BA124">
        <f t="shared" si="58"/>
        <v>0</v>
      </c>
      <c r="BC124">
        <f t="shared" si="60"/>
        <v>9.9999999999999994E-12</v>
      </c>
      <c r="BE124">
        <f t="shared" si="61"/>
        <v>2.5450371775038674</v>
      </c>
      <c r="BF124">
        <f t="shared" si="62"/>
        <v>0.73235959679078377</v>
      </c>
      <c r="BG124">
        <f t="shared" si="63"/>
        <v>1.3049322087717543</v>
      </c>
      <c r="BH124">
        <f t="shared" si="64"/>
        <v>6.6499054946122974E-2</v>
      </c>
      <c r="BI124">
        <f t="shared" si="65"/>
        <v>1.5565932844118301E-2</v>
      </c>
      <c r="BN124" s="1">
        <v>272.47803264000004</v>
      </c>
      <c r="BO124">
        <f t="shared" si="72"/>
        <v>3.4068064291791345</v>
      </c>
      <c r="BP124">
        <f t="shared" si="73"/>
        <v>4.6643939708566462</v>
      </c>
      <c r="BQ124">
        <f t="shared" si="69"/>
        <v>0.73038565148334855</v>
      </c>
    </row>
    <row r="125" spans="1:69" x14ac:dyDescent="0.25">
      <c r="A125" s="1" t="s">
        <v>625</v>
      </c>
      <c r="B125" s="1" t="s">
        <v>283</v>
      </c>
      <c r="C125" s="1" t="s">
        <v>255</v>
      </c>
      <c r="D125" s="1">
        <v>0</v>
      </c>
      <c r="E125" s="1" t="s">
        <v>284</v>
      </c>
      <c r="F125" s="1">
        <v>295.82961408</v>
      </c>
      <c r="G125" s="1" t="s">
        <v>21</v>
      </c>
      <c r="H125" s="1" t="s">
        <v>254</v>
      </c>
      <c r="I125" s="2">
        <v>42228.59375</v>
      </c>
      <c r="O125" s="1">
        <v>100</v>
      </c>
      <c r="P125" s="1">
        <v>100</v>
      </c>
      <c r="Q125" s="1">
        <v>10</v>
      </c>
      <c r="T125" s="1">
        <v>0.31</v>
      </c>
      <c r="V125" s="1">
        <v>51000</v>
      </c>
      <c r="W125" s="1">
        <v>7200</v>
      </c>
      <c r="X125" s="1">
        <v>28000</v>
      </c>
      <c r="Y125" s="1">
        <v>2800</v>
      </c>
      <c r="Z125" s="1">
        <v>7.8</v>
      </c>
      <c r="AD125" s="1" t="s">
        <v>189</v>
      </c>
      <c r="AF125">
        <f t="shared" si="40"/>
        <v>1.0416666666666667</v>
      </c>
      <c r="AG125">
        <f t="shared" si="41"/>
        <v>1</v>
      </c>
      <c r="AH125">
        <f t="shared" si="42"/>
        <v>0.28206357713028513</v>
      </c>
      <c r="AI125">
        <f t="shared" si="43"/>
        <v>0</v>
      </c>
      <c r="AJ125">
        <f t="shared" si="44"/>
        <v>0</v>
      </c>
      <c r="AK125">
        <f t="shared" si="45"/>
        <v>1.6320943455828157E-2</v>
      </c>
      <c r="AL125">
        <f t="shared" si="46"/>
        <v>9.9999999999999994E-12</v>
      </c>
      <c r="AN125">
        <f t="shared" si="47"/>
        <v>1.2725185887519337</v>
      </c>
      <c r="AO125">
        <f t="shared" si="48"/>
        <v>0.29623534252211481</v>
      </c>
      <c r="AP125">
        <f t="shared" si="49"/>
        <v>1.2179367281869706</v>
      </c>
      <c r="AQ125">
        <f t="shared" si="50"/>
        <v>7.1614366865055512E-2</v>
      </c>
      <c r="AR125">
        <f t="shared" si="51"/>
        <v>2.8908160996219702E-4</v>
      </c>
      <c r="AS125">
        <f t="shared" si="52"/>
        <v>0</v>
      </c>
      <c r="AT125">
        <f t="shared" si="53"/>
        <v>0</v>
      </c>
      <c r="AU125">
        <f t="shared" si="54"/>
        <v>1000</v>
      </c>
      <c r="AW125">
        <f t="shared" si="55"/>
        <v>2.0833333333333335</v>
      </c>
      <c r="AX125">
        <f t="shared" si="56"/>
        <v>1</v>
      </c>
      <c r="AY125">
        <f t="shared" si="68"/>
        <v>0.28206357713028513</v>
      </c>
      <c r="AZ125">
        <f t="shared" si="57"/>
        <v>0</v>
      </c>
      <c r="BA125">
        <f t="shared" si="58"/>
        <v>0</v>
      </c>
      <c r="BB125">
        <f t="shared" si="59"/>
        <v>1.6320943455828157E-2</v>
      </c>
      <c r="BC125">
        <f t="shared" si="60"/>
        <v>9.9999999999999994E-12</v>
      </c>
      <c r="BE125">
        <f t="shared" si="61"/>
        <v>2.5450371775038674</v>
      </c>
      <c r="BF125">
        <f t="shared" si="62"/>
        <v>0.59247068504422962</v>
      </c>
      <c r="BG125">
        <f t="shared" si="63"/>
        <v>1.2179367281869706</v>
      </c>
      <c r="BH125">
        <f t="shared" si="64"/>
        <v>7.1614366865055512E-2</v>
      </c>
      <c r="BI125">
        <f t="shared" si="65"/>
        <v>8.6724482988659107E-4</v>
      </c>
      <c r="BJ125">
        <f t="shared" si="66"/>
        <v>0</v>
      </c>
      <c r="BK125">
        <f t="shared" si="67"/>
        <v>0</v>
      </c>
      <c r="BN125" s="1">
        <v>295.82961408</v>
      </c>
      <c r="BO125">
        <f t="shared" si="72"/>
        <v>3.3817178539294468</v>
      </c>
      <c r="BP125">
        <f t="shared" si="73"/>
        <v>4.4279262024300108</v>
      </c>
      <c r="BQ125">
        <f t="shared" si="69"/>
        <v>0.76372498079881879</v>
      </c>
    </row>
    <row r="126" spans="1:69" x14ac:dyDescent="0.25">
      <c r="A126" s="1" t="s">
        <v>626</v>
      </c>
      <c r="B126" s="1" t="s">
        <v>286</v>
      </c>
      <c r="C126" s="1" t="s">
        <v>255</v>
      </c>
      <c r="D126" s="1">
        <v>0</v>
      </c>
      <c r="E126" s="1" t="s">
        <v>284</v>
      </c>
      <c r="F126" s="1">
        <v>295.82961408</v>
      </c>
      <c r="G126" s="1" t="s">
        <v>21</v>
      </c>
      <c r="H126" s="1" t="s">
        <v>254</v>
      </c>
      <c r="I126" s="2">
        <v>42242.40625</v>
      </c>
      <c r="O126" s="1">
        <v>110</v>
      </c>
      <c r="P126" s="1">
        <v>100</v>
      </c>
      <c r="Q126" s="1">
        <v>9.6</v>
      </c>
      <c r="T126" s="1" t="s">
        <v>87</v>
      </c>
      <c r="V126" s="1">
        <v>50000</v>
      </c>
      <c r="W126" s="1">
        <v>8300</v>
      </c>
      <c r="X126" s="1">
        <v>30000</v>
      </c>
      <c r="Y126" s="1">
        <v>2300</v>
      </c>
      <c r="Z126" s="1" t="s">
        <v>111</v>
      </c>
      <c r="AA126" s="1" t="s">
        <v>24</v>
      </c>
      <c r="AB126" s="1" t="s">
        <v>184</v>
      </c>
      <c r="AD126" s="1" t="s">
        <v>189</v>
      </c>
      <c r="AF126">
        <f t="shared" si="40"/>
        <v>1.1458333333333333</v>
      </c>
      <c r="AG126">
        <f t="shared" si="41"/>
        <v>1</v>
      </c>
      <c r="AH126">
        <f t="shared" si="42"/>
        <v>0.27078103404507375</v>
      </c>
      <c r="AI126">
        <f t="shared" si="43"/>
        <v>0</v>
      </c>
      <c r="AJ126">
        <f t="shared" si="44"/>
        <v>0</v>
      </c>
      <c r="AK126" t="e">
        <f t="shared" si="45"/>
        <v>#VALUE!</v>
      </c>
      <c r="AL126">
        <f t="shared" si="46"/>
        <v>9.9999999999999994E-12</v>
      </c>
      <c r="AN126">
        <f t="shared" si="47"/>
        <v>1.2475672438744447</v>
      </c>
      <c r="AO126">
        <f t="shared" si="48"/>
        <v>0.34149351985188231</v>
      </c>
      <c r="AP126">
        <f t="shared" si="49"/>
        <v>1.3049322087717543</v>
      </c>
      <c r="AQ126">
        <f t="shared" si="50"/>
        <v>5.8826087067724166E-2</v>
      </c>
      <c r="AR126" t="e">
        <f t="shared" si="51"/>
        <v>#VALUE!</v>
      </c>
      <c r="AS126" t="e">
        <f t="shared" si="52"/>
        <v>#VALUE!</v>
      </c>
      <c r="AT126" t="e">
        <f t="shared" si="53"/>
        <v>#VALUE!</v>
      </c>
      <c r="AU126">
        <f t="shared" si="54"/>
        <v>1000</v>
      </c>
      <c r="AW126">
        <f t="shared" si="55"/>
        <v>2.2916666666666665</v>
      </c>
      <c r="AX126">
        <f t="shared" si="56"/>
        <v>1</v>
      </c>
      <c r="AY126">
        <f t="shared" si="68"/>
        <v>0.27078103404507375</v>
      </c>
      <c r="AZ126">
        <f t="shared" si="57"/>
        <v>0</v>
      </c>
      <c r="BA126">
        <f t="shared" si="58"/>
        <v>0</v>
      </c>
      <c r="BC126">
        <f t="shared" si="60"/>
        <v>9.9999999999999994E-12</v>
      </c>
      <c r="BE126">
        <f t="shared" si="61"/>
        <v>2.4951344877488895</v>
      </c>
      <c r="BF126">
        <f t="shared" si="62"/>
        <v>0.68298703970376462</v>
      </c>
      <c r="BG126">
        <f t="shared" si="63"/>
        <v>1.3049322087717543</v>
      </c>
      <c r="BH126">
        <f t="shared" si="64"/>
        <v>5.8826087067724166E-2</v>
      </c>
      <c r="BN126" s="1">
        <v>295.82961408</v>
      </c>
      <c r="BO126">
        <f t="shared" si="72"/>
        <v>3.5624477007217403</v>
      </c>
      <c r="BP126">
        <f t="shared" si="73"/>
        <v>4.5418798232921329</v>
      </c>
      <c r="BQ126">
        <f t="shared" si="69"/>
        <v>0.78435534169187648</v>
      </c>
    </row>
    <row r="127" spans="1:69" x14ac:dyDescent="0.25">
      <c r="A127" s="1" t="s">
        <v>403</v>
      </c>
      <c r="B127" s="1">
        <v>201602397</v>
      </c>
      <c r="C127" s="1" t="s">
        <v>287</v>
      </c>
      <c r="D127" s="1" t="s">
        <v>306</v>
      </c>
      <c r="E127" s="1">
        <v>4954000</v>
      </c>
      <c r="F127" s="1">
        <v>298.74252672</v>
      </c>
      <c r="G127" s="1" t="s">
        <v>21</v>
      </c>
      <c r="H127" s="1" t="s">
        <v>254</v>
      </c>
      <c r="I127" s="2">
        <v>42534.520833333336</v>
      </c>
      <c r="K127" s="1">
        <v>7.1615000000000002</v>
      </c>
      <c r="L127" s="1">
        <v>249</v>
      </c>
      <c r="O127" s="1">
        <v>47</v>
      </c>
      <c r="P127" s="1">
        <v>69</v>
      </c>
      <c r="Q127" s="1">
        <v>3.67</v>
      </c>
      <c r="V127" s="1">
        <v>31400</v>
      </c>
      <c r="W127" s="1">
        <v>4980</v>
      </c>
      <c r="X127" s="1">
        <v>11700</v>
      </c>
      <c r="Y127" s="1">
        <v>1630</v>
      </c>
      <c r="Z127" s="1">
        <v>63.417999999999999</v>
      </c>
      <c r="AA127" s="1">
        <v>77.5</v>
      </c>
      <c r="AB127" s="1">
        <v>8.32</v>
      </c>
      <c r="AD127" s="1" t="s">
        <v>24</v>
      </c>
      <c r="AF127">
        <f t="shared" si="40"/>
        <v>0.48958333333333331</v>
      </c>
      <c r="AG127">
        <f t="shared" si="41"/>
        <v>0.69</v>
      </c>
      <c r="AH127">
        <f t="shared" si="42"/>
        <v>0.10351733280681465</v>
      </c>
      <c r="AI127">
        <f t="shared" si="43"/>
        <v>0</v>
      </c>
      <c r="AJ127">
        <f t="shared" si="44"/>
        <v>0</v>
      </c>
      <c r="AK127">
        <f t="shared" si="45"/>
        <v>0</v>
      </c>
      <c r="AL127">
        <f t="shared" si="46"/>
        <v>1.4504407743049942E-4</v>
      </c>
      <c r="AN127">
        <f t="shared" si="47"/>
        <v>0.7834722291531514</v>
      </c>
      <c r="AO127">
        <f t="shared" si="48"/>
        <v>0.20489611191112939</v>
      </c>
      <c r="AP127">
        <f t="shared" si="49"/>
        <v>0.50892356142098416</v>
      </c>
      <c r="AQ127">
        <f t="shared" si="50"/>
        <v>4.1689792139300172E-2</v>
      </c>
      <c r="AR127">
        <f t="shared" si="51"/>
        <v>2.3503817359721295E-3</v>
      </c>
      <c r="AS127">
        <f t="shared" si="52"/>
        <v>1.3877697197600502E-3</v>
      </c>
      <c r="AT127">
        <f t="shared" si="53"/>
        <v>1.5144344533838145E-4</v>
      </c>
      <c r="AU127">
        <f t="shared" si="54"/>
        <v>6.8944559317092135E-5</v>
      </c>
      <c r="AW127">
        <f t="shared" si="55"/>
        <v>0.97916666666666663</v>
      </c>
      <c r="AX127">
        <f t="shared" si="56"/>
        <v>0.69</v>
      </c>
      <c r="AY127">
        <f t="shared" si="68"/>
        <v>0.10351733280681465</v>
      </c>
      <c r="AZ127">
        <f t="shared" si="57"/>
        <v>0</v>
      </c>
      <c r="BA127">
        <f t="shared" si="58"/>
        <v>0</v>
      </c>
      <c r="BB127">
        <f t="shared" si="59"/>
        <v>0</v>
      </c>
      <c r="BC127">
        <f t="shared" si="60"/>
        <v>1.4504407743049942E-4</v>
      </c>
      <c r="BE127">
        <f t="shared" si="61"/>
        <v>1.5669444583063028</v>
      </c>
      <c r="BF127">
        <f t="shared" si="62"/>
        <v>0.40979222382225877</v>
      </c>
      <c r="BG127">
        <f t="shared" si="63"/>
        <v>0.50892356142098416</v>
      </c>
      <c r="BH127">
        <f t="shared" si="64"/>
        <v>4.1689792139300172E-2</v>
      </c>
      <c r="BI127">
        <f t="shared" si="65"/>
        <v>7.0511452079163889E-3</v>
      </c>
      <c r="BJ127">
        <f t="shared" si="66"/>
        <v>2.7755394395201005E-3</v>
      </c>
      <c r="BK127">
        <f t="shared" si="67"/>
        <v>3.0288689067676291E-4</v>
      </c>
      <c r="BL127">
        <f t="shared" ref="BL127:BL135" si="74">AU127</f>
        <v>6.8944559317092135E-5</v>
      </c>
      <c r="BN127" s="1">
        <v>298.74252672</v>
      </c>
      <c r="BO127">
        <f t="shared" si="72"/>
        <v>1.7728290435509115</v>
      </c>
      <c r="BP127">
        <f t="shared" si="73"/>
        <v>2.5375485517862764</v>
      </c>
      <c r="BQ127">
        <f t="shared" si="69"/>
        <v>0.69863847227788023</v>
      </c>
    </row>
    <row r="128" spans="1:69" x14ac:dyDescent="0.25">
      <c r="A128" s="1" t="s">
        <v>424</v>
      </c>
      <c r="B128" s="1">
        <v>201602472</v>
      </c>
      <c r="C128" s="1" t="s">
        <v>287</v>
      </c>
      <c r="D128" s="1" t="s">
        <v>307</v>
      </c>
      <c r="E128" s="1">
        <v>4954000</v>
      </c>
      <c r="F128" s="1">
        <v>298.74252672</v>
      </c>
      <c r="G128" s="1" t="s">
        <v>21</v>
      </c>
      <c r="H128" s="1" t="s">
        <v>254</v>
      </c>
      <c r="I128" s="2">
        <v>42539.645833333336</v>
      </c>
      <c r="K128" s="1">
        <v>7.4195000000000002</v>
      </c>
      <c r="L128" s="1">
        <v>253</v>
      </c>
      <c r="O128" s="1">
        <v>47.1</v>
      </c>
      <c r="P128" s="1">
        <v>72</v>
      </c>
      <c r="Q128" s="1">
        <v>4.4000000000000004</v>
      </c>
      <c r="V128" s="1">
        <v>32100</v>
      </c>
      <c r="W128" s="1">
        <v>5050</v>
      </c>
      <c r="X128" s="1">
        <v>12100</v>
      </c>
      <c r="Y128" s="1">
        <v>1610</v>
      </c>
      <c r="Z128" s="1">
        <v>49.911999999999999</v>
      </c>
      <c r="AA128" s="1">
        <v>57.3</v>
      </c>
      <c r="AB128" s="1" t="s">
        <v>14</v>
      </c>
      <c r="AD128" s="1">
        <v>16.108000000000001</v>
      </c>
      <c r="AF128">
        <f t="shared" si="40"/>
        <v>0.49062500000000003</v>
      </c>
      <c r="AG128">
        <f t="shared" si="41"/>
        <v>0.72</v>
      </c>
      <c r="AH128">
        <f t="shared" si="42"/>
        <v>0.12410797393732548</v>
      </c>
      <c r="AI128">
        <f t="shared" si="43"/>
        <v>0</v>
      </c>
      <c r="AJ128">
        <f t="shared" si="44"/>
        <v>0</v>
      </c>
      <c r="AK128">
        <f t="shared" si="45"/>
        <v>0</v>
      </c>
      <c r="AL128">
        <f t="shared" si="46"/>
        <v>2.6272415264688552E-4</v>
      </c>
      <c r="AN128">
        <f t="shared" si="47"/>
        <v>0.80093817056739358</v>
      </c>
      <c r="AO128">
        <f t="shared" si="48"/>
        <v>0.20777617774120552</v>
      </c>
      <c r="AP128">
        <f t="shared" si="49"/>
        <v>0.52632265753794094</v>
      </c>
      <c r="AQ128">
        <f t="shared" si="50"/>
        <v>4.1178260947406918E-2</v>
      </c>
      <c r="AR128">
        <f t="shared" si="51"/>
        <v>1.8498258097991254E-3</v>
      </c>
      <c r="AS128">
        <f t="shared" si="52"/>
        <v>1.0260542573193661E-3</v>
      </c>
      <c r="AT128" t="e">
        <f t="shared" si="53"/>
        <v>#VALUE!</v>
      </c>
      <c r="AU128">
        <f t="shared" si="54"/>
        <v>3.8062735760120516E-5</v>
      </c>
      <c r="AW128">
        <f t="shared" si="55"/>
        <v>0.98125000000000007</v>
      </c>
      <c r="AX128">
        <f t="shared" si="56"/>
        <v>0.72</v>
      </c>
      <c r="AY128">
        <f t="shared" si="68"/>
        <v>0.12410797393732548</v>
      </c>
      <c r="AZ128">
        <f t="shared" si="57"/>
        <v>0</v>
      </c>
      <c r="BA128">
        <f t="shared" si="58"/>
        <v>0</v>
      </c>
      <c r="BB128">
        <f t="shared" si="59"/>
        <v>0</v>
      </c>
      <c r="BC128">
        <f t="shared" si="60"/>
        <v>2.6272415264688552E-4</v>
      </c>
      <c r="BE128">
        <f t="shared" si="61"/>
        <v>1.6018763411347872</v>
      </c>
      <c r="BF128">
        <f t="shared" si="62"/>
        <v>0.41555235548241104</v>
      </c>
      <c r="BG128">
        <f t="shared" si="63"/>
        <v>0.52632265753794094</v>
      </c>
      <c r="BH128">
        <f t="shared" si="64"/>
        <v>4.1178260947406918E-2</v>
      </c>
      <c r="BI128">
        <f t="shared" si="65"/>
        <v>5.5494774293973759E-3</v>
      </c>
      <c r="BJ128">
        <f t="shared" si="66"/>
        <v>2.0521085146387322E-3</v>
      </c>
      <c r="BL128">
        <f t="shared" si="74"/>
        <v>3.8062735760120516E-5</v>
      </c>
      <c r="BN128" s="1">
        <v>298.74252672</v>
      </c>
      <c r="BO128">
        <f t="shared" si="72"/>
        <v>1.8256206980899723</v>
      </c>
      <c r="BP128">
        <f t="shared" si="73"/>
        <v>2.5925692637823419</v>
      </c>
      <c r="BQ128">
        <f t="shared" si="69"/>
        <v>0.70417431988935342</v>
      </c>
    </row>
    <row r="129" spans="1:69" x14ac:dyDescent="0.25">
      <c r="A129" s="1" t="s">
        <v>414</v>
      </c>
      <c r="B129" s="1">
        <v>201602563</v>
      </c>
      <c r="C129" s="1" t="s">
        <v>287</v>
      </c>
      <c r="D129" s="1" t="s">
        <v>308</v>
      </c>
      <c r="E129" s="1">
        <v>4954000</v>
      </c>
      <c r="F129" s="1">
        <v>298.74252672</v>
      </c>
      <c r="G129" s="1" t="s">
        <v>21</v>
      </c>
      <c r="H129" s="1" t="s">
        <v>254</v>
      </c>
      <c r="I129" s="2">
        <v>42546.614583333336</v>
      </c>
      <c r="K129" s="1">
        <v>7.3375000000000004</v>
      </c>
      <c r="L129" s="1">
        <v>258</v>
      </c>
      <c r="O129" s="1">
        <v>47.5</v>
      </c>
      <c r="P129" s="1">
        <v>74</v>
      </c>
      <c r="Q129" s="1">
        <v>4.33</v>
      </c>
      <c r="V129" s="1">
        <v>33100</v>
      </c>
      <c r="W129" s="1">
        <v>5250</v>
      </c>
      <c r="X129" s="1">
        <v>12800</v>
      </c>
      <c r="Y129" s="1">
        <v>1590</v>
      </c>
      <c r="Z129" s="1">
        <v>15.78</v>
      </c>
      <c r="AA129" s="1" t="s">
        <v>111</v>
      </c>
      <c r="AB129" s="1" t="s">
        <v>14</v>
      </c>
      <c r="AD129" s="1" t="s">
        <v>24</v>
      </c>
      <c r="AF129">
        <f t="shared" si="40"/>
        <v>0.49479166666666669</v>
      </c>
      <c r="AG129">
        <f t="shared" si="41"/>
        <v>0.74</v>
      </c>
      <c r="AH129">
        <f t="shared" si="42"/>
        <v>0.12213352889741347</v>
      </c>
      <c r="AI129">
        <f t="shared" si="43"/>
        <v>0</v>
      </c>
      <c r="AJ129">
        <f t="shared" si="44"/>
        <v>0</v>
      </c>
      <c r="AK129">
        <f t="shared" si="45"/>
        <v>0</v>
      </c>
      <c r="AL129">
        <f t="shared" si="46"/>
        <v>2.1752040340195221E-4</v>
      </c>
      <c r="AN129">
        <f t="shared" si="47"/>
        <v>0.82588951544488243</v>
      </c>
      <c r="AO129">
        <f t="shared" si="48"/>
        <v>0.21600493725570871</v>
      </c>
      <c r="AP129">
        <f t="shared" si="49"/>
        <v>0.5567710757426152</v>
      </c>
      <c r="AQ129">
        <f t="shared" si="50"/>
        <v>4.0666729755513664E-2</v>
      </c>
      <c r="AR129">
        <f t="shared" si="51"/>
        <v>5.8483433400044471E-4</v>
      </c>
      <c r="AS129" t="e">
        <f t="shared" si="52"/>
        <v>#VALUE!</v>
      </c>
      <c r="AT129" t="e">
        <f t="shared" si="53"/>
        <v>#VALUE!</v>
      </c>
      <c r="AU129">
        <f t="shared" si="54"/>
        <v>4.5972698853087175E-5</v>
      </c>
      <c r="AW129">
        <f t="shared" si="55"/>
        <v>0.98958333333333337</v>
      </c>
      <c r="AX129">
        <f t="shared" si="56"/>
        <v>0.74</v>
      </c>
      <c r="AY129">
        <f t="shared" si="68"/>
        <v>0.12213352889741347</v>
      </c>
      <c r="AZ129">
        <f t="shared" si="57"/>
        <v>0</v>
      </c>
      <c r="BA129">
        <f t="shared" si="58"/>
        <v>0</v>
      </c>
      <c r="BB129">
        <f t="shared" si="59"/>
        <v>0</v>
      </c>
      <c r="BC129">
        <f t="shared" si="60"/>
        <v>2.1752040340195221E-4</v>
      </c>
      <c r="BE129">
        <f t="shared" si="61"/>
        <v>1.6517790308897649</v>
      </c>
      <c r="BF129">
        <f t="shared" si="62"/>
        <v>0.43200987451141742</v>
      </c>
      <c r="BG129">
        <f t="shared" si="63"/>
        <v>0.5567710757426152</v>
      </c>
      <c r="BH129">
        <f t="shared" si="64"/>
        <v>4.0666729755513664E-2</v>
      </c>
      <c r="BI129">
        <f t="shared" si="65"/>
        <v>1.7545030020013341E-3</v>
      </c>
      <c r="BL129">
        <f t="shared" si="74"/>
        <v>4.5972698853087175E-5</v>
      </c>
      <c r="BN129" s="1">
        <v>298.74252672</v>
      </c>
      <c r="BO129">
        <f t="shared" si="72"/>
        <v>1.8519343826341488</v>
      </c>
      <c r="BP129">
        <f t="shared" si="73"/>
        <v>2.6830271866001656</v>
      </c>
      <c r="BQ129" s="13">
        <f t="shared" si="69"/>
        <v>0.69024063262692936</v>
      </c>
    </row>
    <row r="130" spans="1:69" x14ac:dyDescent="0.25">
      <c r="A130" s="1" t="s">
        <v>411</v>
      </c>
      <c r="B130" s="1">
        <v>201602162</v>
      </c>
      <c r="C130" s="1" t="s">
        <v>287</v>
      </c>
      <c r="D130" s="1" t="s">
        <v>304</v>
      </c>
      <c r="E130" s="1">
        <v>4954000</v>
      </c>
      <c r="F130" s="1">
        <v>298.74252672</v>
      </c>
      <c r="G130" s="1" t="s">
        <v>21</v>
      </c>
      <c r="H130" s="1" t="s">
        <v>254</v>
      </c>
      <c r="I130" s="2">
        <v>42526.4375</v>
      </c>
      <c r="K130" s="1">
        <v>7.3055000000000003</v>
      </c>
      <c r="L130" s="1">
        <v>248</v>
      </c>
      <c r="O130" s="1">
        <v>48.5</v>
      </c>
      <c r="P130" s="1">
        <v>71</v>
      </c>
      <c r="Q130" s="1">
        <v>3.63</v>
      </c>
      <c r="V130" s="1">
        <v>31200</v>
      </c>
      <c r="W130" s="1">
        <v>5150</v>
      </c>
      <c r="X130" s="1">
        <v>11600</v>
      </c>
      <c r="Y130" s="1">
        <v>1680</v>
      </c>
      <c r="Z130" s="1">
        <v>72.12</v>
      </c>
      <c r="AA130" s="1">
        <v>88.1</v>
      </c>
      <c r="AB130" s="1">
        <v>7.5119999999999996</v>
      </c>
      <c r="AD130" s="1" t="s">
        <v>24</v>
      </c>
      <c r="AF130">
        <f t="shared" si="40"/>
        <v>0.50520833333333337</v>
      </c>
      <c r="AG130">
        <f t="shared" si="41"/>
        <v>0.71</v>
      </c>
      <c r="AH130">
        <f t="shared" si="42"/>
        <v>0.1023890784982935</v>
      </c>
      <c r="AI130">
        <f t="shared" si="43"/>
        <v>0</v>
      </c>
      <c r="AJ130">
        <f t="shared" si="44"/>
        <v>0</v>
      </c>
      <c r="AK130">
        <f t="shared" si="45"/>
        <v>0</v>
      </c>
      <c r="AL130">
        <f t="shared" si="46"/>
        <v>2.0206914319922551E-4</v>
      </c>
      <c r="AN130">
        <f t="shared" si="47"/>
        <v>0.77848196017765359</v>
      </c>
      <c r="AO130">
        <f t="shared" si="48"/>
        <v>0.21189055749845712</v>
      </c>
      <c r="AP130">
        <f t="shared" si="49"/>
        <v>0.50457378739174497</v>
      </c>
      <c r="AQ130">
        <f t="shared" si="50"/>
        <v>4.2968620119033303E-2</v>
      </c>
      <c r="AR130">
        <f t="shared" si="51"/>
        <v>2.6728930398043143E-3</v>
      </c>
      <c r="AS130">
        <f t="shared" si="52"/>
        <v>1.5775808040111021E-3</v>
      </c>
      <c r="AT130">
        <f t="shared" si="53"/>
        <v>1.3673595689686556E-4</v>
      </c>
      <c r="AU130">
        <f t="shared" si="54"/>
        <v>4.9488011092028437E-5</v>
      </c>
      <c r="AW130">
        <f t="shared" si="55"/>
        <v>1.0104166666666667</v>
      </c>
      <c r="AX130">
        <f t="shared" si="56"/>
        <v>0.71</v>
      </c>
      <c r="AY130">
        <f t="shared" si="68"/>
        <v>0.1023890784982935</v>
      </c>
      <c r="AZ130">
        <f t="shared" si="57"/>
        <v>0</v>
      </c>
      <c r="BA130">
        <f t="shared" si="58"/>
        <v>0</v>
      </c>
      <c r="BB130">
        <f t="shared" si="59"/>
        <v>0</v>
      </c>
      <c r="BC130">
        <f t="shared" si="60"/>
        <v>2.0206914319922551E-4</v>
      </c>
      <c r="BE130">
        <f t="shared" si="61"/>
        <v>1.5569639203553072</v>
      </c>
      <c r="BF130">
        <f t="shared" si="62"/>
        <v>0.42378111499691423</v>
      </c>
      <c r="BG130">
        <f t="shared" si="63"/>
        <v>0.50457378739174497</v>
      </c>
      <c r="BH130">
        <f t="shared" si="64"/>
        <v>4.2968620119033303E-2</v>
      </c>
      <c r="BI130">
        <f t="shared" si="65"/>
        <v>8.0186791194129421E-3</v>
      </c>
      <c r="BJ130">
        <f t="shared" si="66"/>
        <v>3.1551616080222043E-3</v>
      </c>
      <c r="BK130">
        <f t="shared" si="67"/>
        <v>2.7347191379373112E-4</v>
      </c>
      <c r="BL130">
        <f t="shared" si="74"/>
        <v>4.9488011092028437E-5</v>
      </c>
      <c r="BN130" s="1">
        <v>298.74252672</v>
      </c>
      <c r="BO130">
        <f t="shared" si="72"/>
        <v>1.8230078143081594</v>
      </c>
      <c r="BP130">
        <f t="shared" si="73"/>
        <v>2.5397842435153204</v>
      </c>
      <c r="BQ130">
        <f t="shared" si="69"/>
        <v>0.7177805827257715</v>
      </c>
    </row>
    <row r="131" spans="1:69" x14ac:dyDescent="0.25">
      <c r="A131" s="1" t="s">
        <v>429</v>
      </c>
      <c r="B131" s="1">
        <v>201602112</v>
      </c>
      <c r="C131" s="1" t="s">
        <v>287</v>
      </c>
      <c r="D131" s="1" t="s">
        <v>303</v>
      </c>
      <c r="E131" s="1">
        <v>4954000</v>
      </c>
      <c r="F131" s="1">
        <v>298.74252672</v>
      </c>
      <c r="G131" s="1" t="s">
        <v>21</v>
      </c>
      <c r="H131" s="1" t="s">
        <v>254</v>
      </c>
      <c r="I131" s="2">
        <v>42521.677083333336</v>
      </c>
      <c r="K131" s="1">
        <v>7.4945000000000004</v>
      </c>
      <c r="L131" s="1">
        <v>290</v>
      </c>
      <c r="O131" s="1">
        <v>59</v>
      </c>
      <c r="P131" s="1">
        <v>83</v>
      </c>
      <c r="Q131" s="1">
        <v>5.36</v>
      </c>
      <c r="V131" s="1">
        <v>38500</v>
      </c>
      <c r="W131" s="1">
        <v>6420</v>
      </c>
      <c r="X131" s="1">
        <v>14600</v>
      </c>
      <c r="Y131" s="1">
        <v>1820</v>
      </c>
      <c r="Z131" s="1">
        <v>48.125</v>
      </c>
      <c r="AA131" s="1">
        <v>39.9</v>
      </c>
      <c r="AB131" s="1">
        <v>5.117</v>
      </c>
      <c r="AD131" s="1" t="s">
        <v>24</v>
      </c>
      <c r="AF131">
        <f t="shared" si="40"/>
        <v>0.61458333333333337</v>
      </c>
      <c r="AG131">
        <f t="shared" si="41"/>
        <v>0.83</v>
      </c>
      <c r="AH131">
        <f t="shared" si="42"/>
        <v>0.15118607734183284</v>
      </c>
      <c r="AI131">
        <f t="shared" si="43"/>
        <v>0</v>
      </c>
      <c r="AJ131">
        <f t="shared" si="44"/>
        <v>0</v>
      </c>
      <c r="AK131">
        <f t="shared" si="45"/>
        <v>0</v>
      </c>
      <c r="AL131">
        <f t="shared" si="46"/>
        <v>3.1224824062232702E-4</v>
      </c>
      <c r="AN131">
        <f t="shared" si="47"/>
        <v>0.96062677778332251</v>
      </c>
      <c r="AO131">
        <f t="shared" si="48"/>
        <v>0.26414318041555235</v>
      </c>
      <c r="AP131">
        <f t="shared" si="49"/>
        <v>0.63506700826892037</v>
      </c>
      <c r="AQ131">
        <f t="shared" si="50"/>
        <v>4.654933846228608E-2</v>
      </c>
      <c r="AR131">
        <f t="shared" si="51"/>
        <v>1.7835964717218887E-3</v>
      </c>
      <c r="AS131">
        <f t="shared" si="52"/>
        <v>7.1447757185065801E-4</v>
      </c>
      <c r="AT131">
        <f t="shared" si="53"/>
        <v>9.3141359350540611E-5</v>
      </c>
      <c r="AU131">
        <f t="shared" si="54"/>
        <v>3.2025800946290254E-5</v>
      </c>
      <c r="AW131">
        <f t="shared" si="55"/>
        <v>1.2291666666666667</v>
      </c>
      <c r="AX131">
        <f t="shared" si="56"/>
        <v>0.83</v>
      </c>
      <c r="AY131">
        <f t="shared" si="68"/>
        <v>0.15118607734183284</v>
      </c>
      <c r="AZ131">
        <f t="shared" si="57"/>
        <v>0</v>
      </c>
      <c r="BA131">
        <f t="shared" si="58"/>
        <v>0</v>
      </c>
      <c r="BB131">
        <f t="shared" si="59"/>
        <v>0</v>
      </c>
      <c r="BC131">
        <f t="shared" si="60"/>
        <v>3.1224824062232702E-4</v>
      </c>
      <c r="BE131">
        <f t="shared" si="61"/>
        <v>1.921253555566645</v>
      </c>
      <c r="BF131">
        <f t="shared" si="62"/>
        <v>0.5282863608311047</v>
      </c>
      <c r="BG131">
        <f t="shared" si="63"/>
        <v>0.63506700826892037</v>
      </c>
      <c r="BH131">
        <f t="shared" si="64"/>
        <v>4.654933846228608E-2</v>
      </c>
      <c r="BI131">
        <f t="shared" si="65"/>
        <v>5.3507894151656656E-3</v>
      </c>
      <c r="BJ131">
        <f t="shared" si="66"/>
        <v>1.428955143701316E-3</v>
      </c>
      <c r="BK131">
        <f t="shared" si="67"/>
        <v>1.8628271870108122E-4</v>
      </c>
      <c r="BL131">
        <f t="shared" si="74"/>
        <v>3.2025800946290254E-5</v>
      </c>
      <c r="BN131" s="1">
        <v>298.74252672</v>
      </c>
      <c r="BO131">
        <f t="shared" si="72"/>
        <v>2.2106649922491219</v>
      </c>
      <c r="BP131">
        <f t="shared" si="73"/>
        <v>3.1381543162074705</v>
      </c>
      <c r="BQ131">
        <f t="shared" si="69"/>
        <v>0.70444750942673839</v>
      </c>
    </row>
    <row r="132" spans="1:69" x14ac:dyDescent="0.25">
      <c r="A132" s="1" t="s">
        <v>413</v>
      </c>
      <c r="B132" s="1">
        <v>201601873</v>
      </c>
      <c r="C132" s="1" t="s">
        <v>287</v>
      </c>
      <c r="D132" s="1" t="s">
        <v>302</v>
      </c>
      <c r="E132" s="1">
        <v>4954000</v>
      </c>
      <c r="F132" s="1">
        <v>298.74252672</v>
      </c>
      <c r="G132" s="1" t="s">
        <v>21</v>
      </c>
      <c r="H132" s="1" t="s">
        <v>254</v>
      </c>
      <c r="I132" s="2">
        <v>42511.645833333336</v>
      </c>
      <c r="K132" s="1">
        <v>7.3224999999999998</v>
      </c>
      <c r="L132" s="1">
        <v>333</v>
      </c>
      <c r="O132" s="1">
        <v>69.599999999999994</v>
      </c>
      <c r="P132" s="1">
        <v>87</v>
      </c>
      <c r="Q132" s="1">
        <v>5.73</v>
      </c>
      <c r="V132" s="1">
        <v>41900</v>
      </c>
      <c r="W132" s="1">
        <v>6560</v>
      </c>
      <c r="X132" s="1">
        <v>19900</v>
      </c>
      <c r="Y132" s="1">
        <v>2060</v>
      </c>
      <c r="Z132" s="1">
        <v>23.393999999999998</v>
      </c>
      <c r="AA132" s="1">
        <v>45.7</v>
      </c>
      <c r="AB132" s="1">
        <v>7.6779999999999999</v>
      </c>
      <c r="AD132" s="1" t="s">
        <v>24</v>
      </c>
      <c r="AF132">
        <f t="shared" si="40"/>
        <v>0.72499999999999998</v>
      </c>
      <c r="AG132">
        <f t="shared" si="41"/>
        <v>0.87</v>
      </c>
      <c r="AH132">
        <f t="shared" si="42"/>
        <v>0.16162242969565341</v>
      </c>
      <c r="AI132">
        <f t="shared" si="43"/>
        <v>0</v>
      </c>
      <c r="AJ132">
        <f t="shared" si="44"/>
        <v>0</v>
      </c>
      <c r="AK132">
        <f t="shared" si="45"/>
        <v>0</v>
      </c>
      <c r="AL132">
        <f t="shared" si="46"/>
        <v>2.1013577690467438E-4</v>
      </c>
      <c r="AN132">
        <f t="shared" si="47"/>
        <v>1.0454613503667847</v>
      </c>
      <c r="AO132">
        <f t="shared" si="48"/>
        <v>0.26990331207570456</v>
      </c>
      <c r="AP132">
        <f t="shared" si="49"/>
        <v>0.86560503181859705</v>
      </c>
      <c r="AQ132">
        <f t="shared" si="50"/>
        <v>5.2687712765005126E-2</v>
      </c>
      <c r="AR132">
        <f t="shared" si="51"/>
        <v>8.6702245941738928E-4</v>
      </c>
      <c r="AS132">
        <f t="shared" si="52"/>
        <v>8.1833646700689411E-4</v>
      </c>
      <c r="AT132">
        <f t="shared" si="53"/>
        <v>1.3975754486876115E-4</v>
      </c>
      <c r="AU132">
        <f t="shared" si="54"/>
        <v>4.7588279098881626E-5</v>
      </c>
      <c r="AW132">
        <f t="shared" si="55"/>
        <v>1.45</v>
      </c>
      <c r="AX132">
        <f t="shared" si="56"/>
        <v>0.87</v>
      </c>
      <c r="AY132">
        <f t="shared" si="68"/>
        <v>0.16162242969565341</v>
      </c>
      <c r="AZ132">
        <f t="shared" si="57"/>
        <v>0</v>
      </c>
      <c r="BA132">
        <f t="shared" si="58"/>
        <v>0</v>
      </c>
      <c r="BB132">
        <f t="shared" si="59"/>
        <v>0</v>
      </c>
      <c r="BC132">
        <f t="shared" si="60"/>
        <v>2.1013577690467438E-4</v>
      </c>
      <c r="BE132">
        <f t="shared" si="61"/>
        <v>2.0909227007335693</v>
      </c>
      <c r="BF132">
        <f t="shared" si="62"/>
        <v>0.53980662415140912</v>
      </c>
      <c r="BG132">
        <f t="shared" si="63"/>
        <v>0.86560503181859705</v>
      </c>
      <c r="BH132">
        <f t="shared" si="64"/>
        <v>5.2687712765005126E-2</v>
      </c>
      <c r="BI132">
        <f t="shared" si="65"/>
        <v>2.6010673782521677E-3</v>
      </c>
      <c r="BJ132">
        <f t="shared" si="66"/>
        <v>1.6366729340137882E-3</v>
      </c>
      <c r="BK132">
        <f t="shared" si="67"/>
        <v>2.795150897375223E-4</v>
      </c>
      <c r="BL132">
        <f t="shared" si="74"/>
        <v>4.7588279098881626E-5</v>
      </c>
      <c r="BN132" s="1">
        <v>298.74252672</v>
      </c>
      <c r="BO132">
        <f t="shared" si="72"/>
        <v>2.4818325654725579</v>
      </c>
      <c r="BP132">
        <f t="shared" si="73"/>
        <v>3.5535869131496827</v>
      </c>
      <c r="BQ132">
        <f t="shared" si="69"/>
        <v>0.69840210078689557</v>
      </c>
    </row>
    <row r="133" spans="1:69" x14ac:dyDescent="0.25">
      <c r="A133" s="1" t="s">
        <v>431</v>
      </c>
      <c r="B133" s="1">
        <v>201601643</v>
      </c>
      <c r="C133" s="1" t="s">
        <v>287</v>
      </c>
      <c r="D133" s="1" t="s">
        <v>300</v>
      </c>
      <c r="E133" s="1">
        <v>4954000</v>
      </c>
      <c r="F133" s="1">
        <v>298.74252672</v>
      </c>
      <c r="G133" s="1" t="s">
        <v>21</v>
      </c>
      <c r="H133" s="1" t="s">
        <v>254</v>
      </c>
      <c r="I133" s="2">
        <v>42499.520833333336</v>
      </c>
      <c r="K133" s="1">
        <v>7.5445000000000002</v>
      </c>
      <c r="L133" s="1">
        <v>352</v>
      </c>
      <c r="O133" s="1">
        <v>85.8</v>
      </c>
      <c r="P133" s="1">
        <v>93</v>
      </c>
      <c r="Q133" s="1">
        <v>7.45</v>
      </c>
      <c r="V133" s="1">
        <v>50200</v>
      </c>
      <c r="W133" s="1">
        <v>8189.9999999999991</v>
      </c>
      <c r="X133" s="1">
        <v>18500</v>
      </c>
      <c r="Y133" s="1">
        <v>1670</v>
      </c>
      <c r="Z133" s="1">
        <v>37.584000000000003</v>
      </c>
      <c r="AA133" s="1">
        <v>26.4</v>
      </c>
      <c r="AB133" s="1">
        <v>5.625</v>
      </c>
      <c r="AD133" s="1" t="s">
        <v>24</v>
      </c>
      <c r="AF133">
        <f t="shared" si="40"/>
        <v>0.89374999999999993</v>
      </c>
      <c r="AG133">
        <f t="shared" si="41"/>
        <v>0.93</v>
      </c>
      <c r="AH133">
        <f t="shared" si="42"/>
        <v>0.21013736496206242</v>
      </c>
      <c r="AI133">
        <f t="shared" si="43"/>
        <v>0</v>
      </c>
      <c r="AJ133">
        <f t="shared" si="44"/>
        <v>0</v>
      </c>
      <c r="AK133">
        <f t="shared" si="45"/>
        <v>0</v>
      </c>
      <c r="AL133">
        <f t="shared" si="46"/>
        <v>3.5034828830157071E-4</v>
      </c>
      <c r="AN133">
        <f t="shared" si="47"/>
        <v>1.2525575128499427</v>
      </c>
      <c r="AO133">
        <f t="shared" si="48"/>
        <v>0.33696770211890553</v>
      </c>
      <c r="AP133">
        <f t="shared" si="49"/>
        <v>0.80470819540924843</v>
      </c>
      <c r="AQ133">
        <f t="shared" si="50"/>
        <v>4.271285452308668E-2</v>
      </c>
      <c r="AR133">
        <f t="shared" si="51"/>
        <v>1.3929286190793864E-3</v>
      </c>
      <c r="AS133">
        <f t="shared" si="52"/>
        <v>4.7273704002148801E-4</v>
      </c>
      <c r="AT133">
        <f t="shared" si="53"/>
        <v>1.0238814663802832E-4</v>
      </c>
      <c r="AU133">
        <f t="shared" si="54"/>
        <v>2.8543025137865799E-5</v>
      </c>
      <c r="AW133">
        <f t="shared" si="55"/>
        <v>1.7874999999999999</v>
      </c>
      <c r="AX133">
        <f t="shared" si="56"/>
        <v>0.93</v>
      </c>
      <c r="AY133">
        <f t="shared" si="68"/>
        <v>0.21013736496206242</v>
      </c>
      <c r="AZ133">
        <f t="shared" si="57"/>
        <v>0</v>
      </c>
      <c r="BA133">
        <f t="shared" si="58"/>
        <v>0</v>
      </c>
      <c r="BB133">
        <f t="shared" si="59"/>
        <v>0</v>
      </c>
      <c r="BC133">
        <f t="shared" si="60"/>
        <v>3.5034828830157071E-4</v>
      </c>
      <c r="BE133">
        <f t="shared" si="61"/>
        <v>2.5051150256998853</v>
      </c>
      <c r="BF133">
        <f t="shared" si="62"/>
        <v>0.67393540423781106</v>
      </c>
      <c r="BG133">
        <f t="shared" si="63"/>
        <v>0.80470819540924843</v>
      </c>
      <c r="BH133">
        <f t="shared" si="64"/>
        <v>4.271285452308668E-2</v>
      </c>
      <c r="BI133">
        <f t="shared" si="65"/>
        <v>4.1787858572381589E-3</v>
      </c>
      <c r="BJ133">
        <f t="shared" si="66"/>
        <v>9.4547408004297601E-4</v>
      </c>
      <c r="BK133">
        <f t="shared" si="67"/>
        <v>2.0477629327605664E-4</v>
      </c>
      <c r="BL133">
        <f t="shared" si="74"/>
        <v>2.8543025137865799E-5</v>
      </c>
      <c r="BN133" s="1">
        <v>298.74252672</v>
      </c>
      <c r="BO133">
        <f t="shared" si="72"/>
        <v>2.9279877132503636</v>
      </c>
      <c r="BP133">
        <f t="shared" si="73"/>
        <v>4.0318290591257275</v>
      </c>
      <c r="BQ133">
        <f t="shared" si="69"/>
        <v>0.72621821766552674</v>
      </c>
    </row>
    <row r="134" spans="1:69" x14ac:dyDescent="0.25">
      <c r="A134" s="1" t="s">
        <v>456</v>
      </c>
      <c r="B134" s="1">
        <v>201601709</v>
      </c>
      <c r="C134" s="1" t="s">
        <v>287</v>
      </c>
      <c r="D134" s="1" t="s">
        <v>301</v>
      </c>
      <c r="E134" s="1">
        <v>4954000</v>
      </c>
      <c r="F134" s="1">
        <v>298.74252672</v>
      </c>
      <c r="G134" s="1" t="s">
        <v>21</v>
      </c>
      <c r="H134" s="1" t="s">
        <v>254</v>
      </c>
      <c r="I134" s="2">
        <v>42505.510416666664</v>
      </c>
      <c r="K134" s="1">
        <v>7.7714999999999996</v>
      </c>
      <c r="L134" s="1">
        <v>432</v>
      </c>
      <c r="O134" s="1">
        <v>118</v>
      </c>
      <c r="P134" s="1">
        <v>105</v>
      </c>
      <c r="Q134" s="1">
        <v>9.01</v>
      </c>
      <c r="V134" s="1">
        <v>57100</v>
      </c>
      <c r="W134" s="1">
        <v>8870</v>
      </c>
      <c r="X134" s="1">
        <v>25200</v>
      </c>
      <c r="Y134" s="1">
        <v>1840</v>
      </c>
      <c r="Z134" s="1">
        <v>49.972999999999999</v>
      </c>
      <c r="AA134" s="1">
        <v>51.1</v>
      </c>
      <c r="AB134" s="1" t="s">
        <v>14</v>
      </c>
      <c r="AD134" s="1">
        <v>18.555</v>
      </c>
      <c r="AF134">
        <f t="shared" si="40"/>
        <v>1.2291666666666667</v>
      </c>
      <c r="AG134">
        <f t="shared" si="41"/>
        <v>1.05</v>
      </c>
      <c r="AH134">
        <f t="shared" si="42"/>
        <v>0.25413928299438693</v>
      </c>
      <c r="AI134">
        <f t="shared" si="43"/>
        <v>0</v>
      </c>
      <c r="AJ134">
        <f t="shared" si="44"/>
        <v>0</v>
      </c>
      <c r="AK134">
        <f t="shared" si="45"/>
        <v>0</v>
      </c>
      <c r="AL134">
        <f t="shared" si="46"/>
        <v>5.9088096557478062E-4</v>
      </c>
      <c r="AN134">
        <f t="shared" si="47"/>
        <v>1.4247217925046161</v>
      </c>
      <c r="AO134">
        <f t="shared" si="48"/>
        <v>0.3649454844682164</v>
      </c>
      <c r="AP134">
        <f t="shared" si="49"/>
        <v>1.0961430553682736</v>
      </c>
      <c r="AQ134">
        <f t="shared" si="50"/>
        <v>4.7060869654179334E-2</v>
      </c>
      <c r="AR134">
        <f t="shared" si="51"/>
        <v>1.8520865762360092E-3</v>
      </c>
      <c r="AS134">
        <f t="shared" si="52"/>
        <v>9.1503267973856207E-4</v>
      </c>
      <c r="AT134" t="e">
        <f t="shared" si="53"/>
        <v>#VALUE!</v>
      </c>
      <c r="AU134">
        <f t="shared" si="54"/>
        <v>1.6923882444364187E-5</v>
      </c>
      <c r="AW134">
        <f t="shared" si="55"/>
        <v>2.4583333333333335</v>
      </c>
      <c r="AX134">
        <f t="shared" si="56"/>
        <v>1.05</v>
      </c>
      <c r="AY134">
        <f t="shared" si="68"/>
        <v>0.25413928299438693</v>
      </c>
      <c r="AZ134">
        <f t="shared" si="57"/>
        <v>0</v>
      </c>
      <c r="BA134">
        <f t="shared" si="58"/>
        <v>0</v>
      </c>
      <c r="BB134">
        <f t="shared" si="59"/>
        <v>0</v>
      </c>
      <c r="BC134">
        <f t="shared" si="60"/>
        <v>5.9088096557478062E-4</v>
      </c>
      <c r="BE134">
        <f t="shared" si="61"/>
        <v>2.8494435850092321</v>
      </c>
      <c r="BF134">
        <f t="shared" si="62"/>
        <v>0.72989096893643279</v>
      </c>
      <c r="BG134">
        <f t="shared" si="63"/>
        <v>1.0961430553682736</v>
      </c>
      <c r="BH134">
        <f t="shared" si="64"/>
        <v>4.7060869654179334E-2</v>
      </c>
      <c r="BI134">
        <f t="shared" si="65"/>
        <v>5.5562597287080271E-3</v>
      </c>
      <c r="BJ134">
        <f t="shared" si="66"/>
        <v>1.8300653594771241E-3</v>
      </c>
      <c r="BL134">
        <f t="shared" si="74"/>
        <v>1.6923882444364187E-5</v>
      </c>
      <c r="BN134" s="1">
        <v>298.74252672</v>
      </c>
      <c r="BO134">
        <f t="shared" si="72"/>
        <v>3.7630634972932953</v>
      </c>
      <c r="BP134">
        <f t="shared" si="73"/>
        <v>4.7299417279387477</v>
      </c>
      <c r="BQ134">
        <f t="shared" si="69"/>
        <v>0.79558347940434215</v>
      </c>
    </row>
    <row r="135" spans="1:69" x14ac:dyDescent="0.25">
      <c r="A135" s="1" t="s">
        <v>436</v>
      </c>
      <c r="B135" s="1">
        <v>201601345</v>
      </c>
      <c r="C135" s="1" t="s">
        <v>287</v>
      </c>
      <c r="D135" s="1" t="s">
        <v>296</v>
      </c>
      <c r="E135" s="1">
        <v>4954000</v>
      </c>
      <c r="F135" s="1">
        <v>298.74252672</v>
      </c>
      <c r="G135" s="1" t="s">
        <v>21</v>
      </c>
      <c r="H135" s="1" t="s">
        <v>254</v>
      </c>
      <c r="I135" s="2">
        <v>42472.583333333336</v>
      </c>
      <c r="K135" s="1">
        <v>7.5724999999999998</v>
      </c>
      <c r="L135" s="1">
        <v>454</v>
      </c>
      <c r="O135" s="1">
        <v>122</v>
      </c>
      <c r="P135" s="1">
        <v>101</v>
      </c>
      <c r="Q135" s="1">
        <v>10.9</v>
      </c>
      <c r="V135" s="1">
        <v>59800</v>
      </c>
      <c r="W135" s="1">
        <v>10700</v>
      </c>
      <c r="X135" s="1">
        <v>28000</v>
      </c>
      <c r="Y135" s="1">
        <v>1970</v>
      </c>
      <c r="Z135" s="1">
        <v>31.038</v>
      </c>
      <c r="AA135" s="1" t="s">
        <v>111</v>
      </c>
      <c r="AB135" s="1" t="s">
        <v>14</v>
      </c>
      <c r="AD135" s="1" t="s">
        <v>24</v>
      </c>
      <c r="AF135">
        <f t="shared" si="40"/>
        <v>1.2708333333333333</v>
      </c>
      <c r="AG135">
        <f t="shared" si="41"/>
        <v>1.01</v>
      </c>
      <c r="AH135">
        <f t="shared" si="42"/>
        <v>0.3074492990720108</v>
      </c>
      <c r="AI135">
        <f t="shared" si="43"/>
        <v>0</v>
      </c>
      <c r="AJ135">
        <f t="shared" si="44"/>
        <v>0</v>
      </c>
      <c r="AK135">
        <f t="shared" si="45"/>
        <v>0</v>
      </c>
      <c r="AL135">
        <f t="shared" si="46"/>
        <v>3.7368012538211478E-4</v>
      </c>
      <c r="AN135">
        <f t="shared" si="47"/>
        <v>1.4920904236738359</v>
      </c>
      <c r="AO135">
        <f t="shared" si="48"/>
        <v>0.44023863402592062</v>
      </c>
      <c r="AP135">
        <f t="shared" si="49"/>
        <v>1.2179367281869706</v>
      </c>
      <c r="AQ135">
        <f t="shared" si="50"/>
        <v>5.0385822401485481E-2</v>
      </c>
      <c r="AR135">
        <f t="shared" si="51"/>
        <v>1.1503224371803426E-3</v>
      </c>
      <c r="AS135" t="e">
        <f t="shared" si="52"/>
        <v>#VALUE!</v>
      </c>
      <c r="AT135" t="e">
        <f t="shared" si="53"/>
        <v>#VALUE!</v>
      </c>
      <c r="AU135">
        <f t="shared" si="54"/>
        <v>2.6760855931993262E-5</v>
      </c>
      <c r="AW135">
        <f t="shared" si="55"/>
        <v>2.5416666666666665</v>
      </c>
      <c r="AX135">
        <f t="shared" si="56"/>
        <v>1.01</v>
      </c>
      <c r="AY135">
        <f t="shared" si="68"/>
        <v>0.3074492990720108</v>
      </c>
      <c r="AZ135">
        <f t="shared" si="57"/>
        <v>0</v>
      </c>
      <c r="BA135">
        <f t="shared" si="58"/>
        <v>0</v>
      </c>
      <c r="BB135">
        <f t="shared" si="59"/>
        <v>0</v>
      </c>
      <c r="BC135">
        <f t="shared" si="60"/>
        <v>3.7368012538211478E-4</v>
      </c>
      <c r="BE135">
        <f t="shared" si="61"/>
        <v>2.9841808473476719</v>
      </c>
      <c r="BF135">
        <f t="shared" si="62"/>
        <v>0.88047726805184123</v>
      </c>
      <c r="BG135">
        <f t="shared" si="63"/>
        <v>1.2179367281869706</v>
      </c>
      <c r="BH135">
        <f t="shared" si="64"/>
        <v>5.0385822401485481E-2</v>
      </c>
      <c r="BI135">
        <f t="shared" si="65"/>
        <v>3.4509673115410274E-3</v>
      </c>
      <c r="BL135">
        <f t="shared" si="74"/>
        <v>2.6760855931993262E-5</v>
      </c>
      <c r="BN135" s="1">
        <v>298.74252672</v>
      </c>
      <c r="BO135">
        <f t="shared" ref="BO135:BO166" si="75">SUM(AW135:BC135)</f>
        <v>3.8594896458640595</v>
      </c>
      <c r="BP135">
        <f t="shared" ref="BP135:BP166" si="76">SUM(BE135:BL135)</f>
        <v>5.1364583941554418</v>
      </c>
      <c r="BQ135">
        <f t="shared" si="69"/>
        <v>0.75139120181633501</v>
      </c>
    </row>
    <row r="136" spans="1:69" x14ac:dyDescent="0.25">
      <c r="A136" s="1" t="s">
        <v>449</v>
      </c>
      <c r="B136" s="1">
        <v>201601513</v>
      </c>
      <c r="C136" s="1" t="s">
        <v>287</v>
      </c>
      <c r="D136" s="1" t="s">
        <v>298</v>
      </c>
      <c r="E136" s="1">
        <v>4954000</v>
      </c>
      <c r="F136" s="1">
        <v>298.74252672</v>
      </c>
      <c r="G136" s="1" t="s">
        <v>21</v>
      </c>
      <c r="H136" s="1" t="s">
        <v>254</v>
      </c>
      <c r="I136" s="2">
        <v>42486.489583333336</v>
      </c>
      <c r="K136" s="1">
        <v>7.6509999999999998</v>
      </c>
      <c r="L136" s="1">
        <v>482</v>
      </c>
      <c r="O136" s="1">
        <v>142</v>
      </c>
      <c r="P136" s="1">
        <v>119</v>
      </c>
      <c r="Q136" s="1">
        <v>12.2</v>
      </c>
      <c r="V136" s="1">
        <v>67400</v>
      </c>
      <c r="W136" s="1">
        <v>12000</v>
      </c>
      <c r="X136" s="1">
        <v>31100</v>
      </c>
      <c r="Y136" s="1">
        <v>2029.9999999999998</v>
      </c>
      <c r="Z136" s="1">
        <v>29.28</v>
      </c>
      <c r="AA136" s="1" t="s">
        <v>111</v>
      </c>
      <c r="AB136" s="1" t="s">
        <v>14</v>
      </c>
      <c r="AD136" s="1" t="s">
        <v>24</v>
      </c>
      <c r="AF136">
        <f t="shared" ref="AF136:AF199" si="77">O136/96</f>
        <v>1.4791666666666667</v>
      </c>
      <c r="AG136">
        <f t="shared" ref="AG136:AG199" si="78">P136/100</f>
        <v>1.19</v>
      </c>
      <c r="AH136">
        <f t="shared" ref="AH136:AH199" si="79">Q136/35.453</f>
        <v>0.34411756409894784</v>
      </c>
      <c r="AI136">
        <f t="shared" ref="AI136:AI199" si="80">R136/79.9</f>
        <v>0</v>
      </c>
      <c r="AJ136">
        <f t="shared" ref="AJ136:AJ199" si="81">S136/94.97</f>
        <v>0</v>
      </c>
      <c r="AK136">
        <f t="shared" ref="AK136:AK199" si="82">T136/18.994</f>
        <v>0</v>
      </c>
      <c r="AL136">
        <f t="shared" ref="AL136:AL199" si="83">(10^(K136-14))*1000</f>
        <v>4.4771330417636143E-4</v>
      </c>
      <c r="AN136">
        <f t="shared" ref="AN136:AN199" si="84">V136/40078</f>
        <v>1.6817206447427517</v>
      </c>
      <c r="AO136">
        <f t="shared" ref="AO136:AO199" si="85">W136/24305</f>
        <v>0.49372557087019131</v>
      </c>
      <c r="AP136">
        <f t="shared" ref="AP136:AP199" si="86">X136/22989.7</f>
        <v>1.3527797230933853</v>
      </c>
      <c r="AQ136">
        <f t="shared" ref="AQ136:AQ199" si="87">Y136/39098.3</f>
        <v>5.1920415977165235E-2</v>
      </c>
      <c r="AR136">
        <f t="shared" ref="AR136:AR199" si="88">Z136/26982</f>
        <v>1.0851678897042473E-3</v>
      </c>
      <c r="AS136" t="e">
        <f t="shared" ref="AS136:AS199" si="89">AA136/55845</f>
        <v>#VALUE!</v>
      </c>
      <c r="AT136" t="e">
        <f t="shared" ref="AT136:AT199" si="90">AB136/54938</f>
        <v>#VALUE!</v>
      </c>
      <c r="AU136">
        <f t="shared" ref="AU136:AU199" si="91">(10^-K136)*1000</f>
        <v>2.2335722228305266E-5</v>
      </c>
      <c r="AW136">
        <f t="shared" ref="AW136:AW199" si="92">AF136*2</f>
        <v>2.9583333333333335</v>
      </c>
      <c r="AX136">
        <f t="shared" ref="AX136:AX199" si="93">AG136</f>
        <v>1.19</v>
      </c>
      <c r="AY136">
        <f t="shared" ref="AY136:AY199" si="94">AH136</f>
        <v>0.34411756409894784</v>
      </c>
      <c r="AZ136">
        <f t="shared" ref="AZ136:AZ199" si="95">AI136</f>
        <v>0</v>
      </c>
      <c r="BA136">
        <f t="shared" ref="BA136:BA199" si="96">AJ136</f>
        <v>0</v>
      </c>
      <c r="BB136">
        <f t="shared" ref="BB136:BB199" si="97">AK136</f>
        <v>0</v>
      </c>
      <c r="BC136">
        <f t="shared" ref="BC136:BC199" si="98">AL136</f>
        <v>4.4771330417636143E-4</v>
      </c>
      <c r="BE136">
        <f t="shared" ref="BE136:BE199" si="99">AN136*2</f>
        <v>3.3634412894855035</v>
      </c>
      <c r="BF136">
        <f t="shared" ref="BF136:BF199" si="100">AO136*2</f>
        <v>0.98745114174038262</v>
      </c>
      <c r="BG136">
        <f t="shared" ref="BG136:BG199" si="101">AP136</f>
        <v>1.3527797230933853</v>
      </c>
      <c r="BH136">
        <f t="shared" ref="BH136:BH199" si="102">AQ136</f>
        <v>5.1920415977165235E-2</v>
      </c>
      <c r="BI136">
        <f t="shared" ref="BI136:BI199" si="103">AR136*3</f>
        <v>3.2555036691127416E-3</v>
      </c>
      <c r="BL136">
        <f t="shared" ref="BL136:BL199" si="104">AU136</f>
        <v>2.2335722228305266E-5</v>
      </c>
      <c r="BN136" s="1">
        <v>298.74252672</v>
      </c>
      <c r="BO136">
        <f t="shared" si="75"/>
        <v>4.4928986107364572</v>
      </c>
      <c r="BP136">
        <f t="shared" si="76"/>
        <v>5.7588704096877779</v>
      </c>
      <c r="BQ136">
        <f t="shared" si="69"/>
        <v>0.78017011863617258</v>
      </c>
    </row>
    <row r="137" spans="1:69" x14ac:dyDescent="0.25">
      <c r="A137" s="1" t="s">
        <v>463</v>
      </c>
      <c r="B137" s="1">
        <v>201600803</v>
      </c>
      <c r="C137" s="1" t="s">
        <v>287</v>
      </c>
      <c r="D137" s="1" t="s">
        <v>291</v>
      </c>
      <c r="E137" s="1">
        <v>4954000</v>
      </c>
      <c r="F137" s="1">
        <v>298.74252672</v>
      </c>
      <c r="G137" s="1" t="s">
        <v>21</v>
      </c>
      <c r="H137" s="1" t="s">
        <v>254</v>
      </c>
      <c r="I137" s="2">
        <v>42438.347222222219</v>
      </c>
      <c r="K137" s="1">
        <v>7.8580000000000005</v>
      </c>
      <c r="L137" s="1">
        <v>527</v>
      </c>
      <c r="O137" s="1">
        <v>145</v>
      </c>
      <c r="P137" s="1">
        <v>118</v>
      </c>
      <c r="Q137" s="1">
        <v>12.5</v>
      </c>
      <c r="V137" s="1">
        <v>64900.000000000007</v>
      </c>
      <c r="W137" s="1">
        <v>12000</v>
      </c>
      <c r="X137" s="1">
        <v>34200</v>
      </c>
      <c r="Y137" s="1">
        <v>2280</v>
      </c>
      <c r="Z137" s="1">
        <v>17.260999999999999</v>
      </c>
      <c r="AA137" s="1" t="s">
        <v>111</v>
      </c>
      <c r="AB137" s="1" t="s">
        <v>14</v>
      </c>
      <c r="AD137" s="1" t="s">
        <v>24</v>
      </c>
      <c r="AF137">
        <f t="shared" si="77"/>
        <v>1.5104166666666667</v>
      </c>
      <c r="AG137">
        <f t="shared" si="78"/>
        <v>1.18</v>
      </c>
      <c r="AH137">
        <f t="shared" si="79"/>
        <v>0.35257947141285645</v>
      </c>
      <c r="AI137">
        <f t="shared" si="80"/>
        <v>0</v>
      </c>
      <c r="AJ137">
        <f t="shared" si="81"/>
        <v>0</v>
      </c>
      <c r="AK137">
        <f t="shared" si="82"/>
        <v>0</v>
      </c>
      <c r="AL137">
        <f t="shared" si="83"/>
        <v>7.2110747918289987E-4</v>
      </c>
      <c r="AN137">
        <f t="shared" si="84"/>
        <v>1.6193422825490296</v>
      </c>
      <c r="AO137">
        <f t="shared" si="85"/>
        <v>0.49372557087019131</v>
      </c>
      <c r="AP137">
        <f t="shared" si="86"/>
        <v>1.4876227179997998</v>
      </c>
      <c r="AQ137">
        <f t="shared" si="87"/>
        <v>5.8314555875830912E-2</v>
      </c>
      <c r="AR137">
        <f t="shared" si="88"/>
        <v>6.3972277814839523E-4</v>
      </c>
      <c r="AS137" t="e">
        <f t="shared" si="89"/>
        <v>#VALUE!</v>
      </c>
      <c r="AT137" t="e">
        <f t="shared" si="90"/>
        <v>#VALUE!</v>
      </c>
      <c r="AU137">
        <f t="shared" si="91"/>
        <v>1.3867558288718862E-5</v>
      </c>
      <c r="AW137">
        <f t="shared" si="92"/>
        <v>3.0208333333333335</v>
      </c>
      <c r="AX137">
        <f t="shared" si="93"/>
        <v>1.18</v>
      </c>
      <c r="AY137">
        <f t="shared" si="94"/>
        <v>0.35257947141285645</v>
      </c>
      <c r="AZ137">
        <f t="shared" si="95"/>
        <v>0</v>
      </c>
      <c r="BA137">
        <f t="shared" si="96"/>
        <v>0</v>
      </c>
      <c r="BB137">
        <f t="shared" si="97"/>
        <v>0</v>
      </c>
      <c r="BC137">
        <f t="shared" si="98"/>
        <v>7.2110747918289987E-4</v>
      </c>
      <c r="BE137">
        <f t="shared" si="99"/>
        <v>3.2386845650980591</v>
      </c>
      <c r="BF137">
        <f t="shared" si="100"/>
        <v>0.98745114174038262</v>
      </c>
      <c r="BG137">
        <f t="shared" si="101"/>
        <v>1.4876227179997998</v>
      </c>
      <c r="BH137">
        <f t="shared" si="102"/>
        <v>5.8314555875830912E-2</v>
      </c>
      <c r="BI137">
        <f t="shared" si="103"/>
        <v>1.9191683344451857E-3</v>
      </c>
      <c r="BL137">
        <f t="shared" si="104"/>
        <v>1.3867558288718862E-5</v>
      </c>
      <c r="BN137" s="1">
        <v>298.74252672</v>
      </c>
      <c r="BO137">
        <f t="shared" si="75"/>
        <v>4.5541339122253737</v>
      </c>
      <c r="BP137">
        <f t="shared" si="76"/>
        <v>5.7740060166068057</v>
      </c>
      <c r="BQ137">
        <f t="shared" si="69"/>
        <v>0.7887303717950902</v>
      </c>
    </row>
    <row r="138" spans="1:69" x14ac:dyDescent="0.25">
      <c r="A138" s="1" t="s">
        <v>455</v>
      </c>
      <c r="B138" s="1">
        <v>201601576</v>
      </c>
      <c r="C138" s="1" t="s">
        <v>287</v>
      </c>
      <c r="D138" s="1" t="s">
        <v>299</v>
      </c>
      <c r="E138" s="1">
        <v>4954000</v>
      </c>
      <c r="F138" s="1">
        <v>298.74252672</v>
      </c>
      <c r="G138" s="1" t="s">
        <v>21</v>
      </c>
      <c r="H138" s="1" t="s">
        <v>254</v>
      </c>
      <c r="I138" s="2">
        <v>42492.583333333336</v>
      </c>
      <c r="K138" s="1">
        <v>7.7545000000000002</v>
      </c>
      <c r="L138" s="1">
        <v>518</v>
      </c>
      <c r="O138" s="1">
        <v>150</v>
      </c>
      <c r="P138" s="1">
        <v>119</v>
      </c>
      <c r="Q138" s="1">
        <v>14.4</v>
      </c>
      <c r="V138" s="1">
        <v>69800</v>
      </c>
      <c r="W138" s="1">
        <v>12200</v>
      </c>
      <c r="X138" s="1">
        <v>37300</v>
      </c>
      <c r="Y138" s="1">
        <v>2170</v>
      </c>
      <c r="Z138" s="1">
        <v>24.459</v>
      </c>
      <c r="AA138" s="1" t="s">
        <v>111</v>
      </c>
      <c r="AB138" s="1">
        <v>5.9429999999999996</v>
      </c>
      <c r="AD138" s="1" t="s">
        <v>24</v>
      </c>
      <c r="AF138">
        <f t="shared" si="77"/>
        <v>1.5625</v>
      </c>
      <c r="AG138">
        <f t="shared" si="78"/>
        <v>1.19</v>
      </c>
      <c r="AH138">
        <f t="shared" si="79"/>
        <v>0.4061715510676106</v>
      </c>
      <c r="AI138">
        <f t="shared" si="80"/>
        <v>0</v>
      </c>
      <c r="AJ138">
        <f t="shared" si="81"/>
        <v>0</v>
      </c>
      <c r="AK138">
        <f t="shared" si="82"/>
        <v>0</v>
      </c>
      <c r="AL138">
        <f t="shared" si="83"/>
        <v>5.6819839155990474E-4</v>
      </c>
      <c r="AN138">
        <f t="shared" si="84"/>
        <v>1.7416038724487251</v>
      </c>
      <c r="AO138">
        <f t="shared" si="85"/>
        <v>0.5019543303846945</v>
      </c>
      <c r="AP138">
        <f t="shared" si="86"/>
        <v>1.6224657129062146</v>
      </c>
      <c r="AQ138">
        <f t="shared" si="87"/>
        <v>5.5501134320418019E-2</v>
      </c>
      <c r="AR138">
        <f t="shared" si="88"/>
        <v>9.0649321770068937E-4</v>
      </c>
      <c r="AS138" t="e">
        <f t="shared" si="89"/>
        <v>#VALUE!</v>
      </c>
      <c r="AT138">
        <f t="shared" si="90"/>
        <v>1.0817648986129819E-4</v>
      </c>
      <c r="AU138">
        <f t="shared" si="91"/>
        <v>1.7599486638014667E-5</v>
      </c>
      <c r="AW138">
        <f t="shared" si="92"/>
        <v>3.125</v>
      </c>
      <c r="AX138">
        <f t="shared" si="93"/>
        <v>1.19</v>
      </c>
      <c r="AY138">
        <f t="shared" si="94"/>
        <v>0.4061715510676106</v>
      </c>
      <c r="AZ138">
        <f t="shared" si="95"/>
        <v>0</v>
      </c>
      <c r="BA138">
        <f t="shared" si="96"/>
        <v>0</v>
      </c>
      <c r="BB138">
        <f t="shared" si="97"/>
        <v>0</v>
      </c>
      <c r="BC138">
        <f t="shared" si="98"/>
        <v>5.6819839155990474E-4</v>
      </c>
      <c r="BE138">
        <f t="shared" si="99"/>
        <v>3.4832077448974501</v>
      </c>
      <c r="BF138">
        <f t="shared" si="100"/>
        <v>1.003908660769389</v>
      </c>
      <c r="BG138">
        <f t="shared" si="101"/>
        <v>1.6224657129062146</v>
      </c>
      <c r="BH138">
        <f t="shared" si="102"/>
        <v>5.5501134320418019E-2</v>
      </c>
      <c r="BI138">
        <f t="shared" si="103"/>
        <v>2.719479653102068E-3</v>
      </c>
      <c r="BK138">
        <f t="shared" ref="BK138:BK195" si="105">AT138*2</f>
        <v>2.1635297972259638E-4</v>
      </c>
      <c r="BL138">
        <f t="shared" si="104"/>
        <v>1.7599486638014667E-5</v>
      </c>
      <c r="BN138" s="1">
        <v>298.74252672</v>
      </c>
      <c r="BO138">
        <f t="shared" si="75"/>
        <v>4.7217397494591697</v>
      </c>
      <c r="BP138">
        <f t="shared" si="76"/>
        <v>6.1680366850129342</v>
      </c>
      <c r="BQ138">
        <f t="shared" si="69"/>
        <v>0.76551745564873663</v>
      </c>
    </row>
    <row r="139" spans="1:69" x14ac:dyDescent="0.25">
      <c r="A139" s="1" t="s">
        <v>476</v>
      </c>
      <c r="B139" s="1">
        <v>201600925</v>
      </c>
      <c r="C139" s="1" t="s">
        <v>287</v>
      </c>
      <c r="D139" s="1" t="s">
        <v>293</v>
      </c>
      <c r="E139" s="1">
        <v>4954000</v>
      </c>
      <c r="F139" s="1">
        <v>298.74252672</v>
      </c>
      <c r="G139" s="1" t="s">
        <v>21</v>
      </c>
      <c r="H139" s="1" t="s">
        <v>254</v>
      </c>
      <c r="I139" s="2">
        <v>42451.395833333336</v>
      </c>
      <c r="K139" s="1">
        <v>7.9689999999999994</v>
      </c>
      <c r="L139" s="1">
        <v>539</v>
      </c>
      <c r="O139" s="1">
        <v>157</v>
      </c>
      <c r="P139" s="1">
        <v>114</v>
      </c>
      <c r="Q139" s="1">
        <v>14.3</v>
      </c>
      <c r="V139" s="1">
        <v>67400</v>
      </c>
      <c r="W139" s="1">
        <v>13100</v>
      </c>
      <c r="X139" s="1">
        <v>35600</v>
      </c>
      <c r="Y139" s="1">
        <v>2170</v>
      </c>
      <c r="Z139" s="1" t="s">
        <v>24</v>
      </c>
      <c r="AA139" s="1" t="s">
        <v>111</v>
      </c>
      <c r="AB139" s="1" t="s">
        <v>14</v>
      </c>
      <c r="AD139" s="1" t="s">
        <v>24</v>
      </c>
      <c r="AF139">
        <f t="shared" si="77"/>
        <v>1.6354166666666667</v>
      </c>
      <c r="AG139">
        <f t="shared" si="78"/>
        <v>1.1399999999999999</v>
      </c>
      <c r="AH139">
        <f t="shared" si="79"/>
        <v>0.40335091529630779</v>
      </c>
      <c r="AI139">
        <f t="shared" si="80"/>
        <v>0</v>
      </c>
      <c r="AJ139">
        <f t="shared" si="81"/>
        <v>0</v>
      </c>
      <c r="AK139">
        <f t="shared" si="82"/>
        <v>0</v>
      </c>
      <c r="AL139">
        <f t="shared" si="83"/>
        <v>9.3110787546782717E-4</v>
      </c>
      <c r="AN139">
        <f t="shared" si="84"/>
        <v>1.6817206447427517</v>
      </c>
      <c r="AO139">
        <f t="shared" si="85"/>
        <v>0.53898374819995887</v>
      </c>
      <c r="AP139">
        <f t="shared" si="86"/>
        <v>1.5485195544091483</v>
      </c>
      <c r="AQ139">
        <f t="shared" si="87"/>
        <v>5.5501134320418019E-2</v>
      </c>
      <c r="AR139" t="e">
        <f t="shared" si="88"/>
        <v>#VALUE!</v>
      </c>
      <c r="AS139" t="e">
        <f t="shared" si="89"/>
        <v>#VALUE!</v>
      </c>
      <c r="AT139" t="e">
        <f t="shared" si="90"/>
        <v>#VALUE!</v>
      </c>
      <c r="AU139">
        <f t="shared" si="91"/>
        <v>1.0739894123412433E-5</v>
      </c>
      <c r="AW139">
        <f t="shared" si="92"/>
        <v>3.2708333333333335</v>
      </c>
      <c r="AX139">
        <f t="shared" si="93"/>
        <v>1.1399999999999999</v>
      </c>
      <c r="AY139">
        <f t="shared" si="94"/>
        <v>0.40335091529630779</v>
      </c>
      <c r="AZ139">
        <f t="shared" si="95"/>
        <v>0</v>
      </c>
      <c r="BA139">
        <f t="shared" si="96"/>
        <v>0</v>
      </c>
      <c r="BB139">
        <f t="shared" si="97"/>
        <v>0</v>
      </c>
      <c r="BC139">
        <f t="shared" si="98"/>
        <v>9.3110787546782717E-4</v>
      </c>
      <c r="BE139">
        <f t="shared" si="99"/>
        <v>3.3634412894855035</v>
      </c>
      <c r="BF139">
        <f t="shared" si="100"/>
        <v>1.0779674963999177</v>
      </c>
      <c r="BG139">
        <f t="shared" si="101"/>
        <v>1.5485195544091483</v>
      </c>
      <c r="BH139">
        <f t="shared" si="102"/>
        <v>5.5501134320418019E-2</v>
      </c>
      <c r="BL139">
        <f t="shared" si="104"/>
        <v>1.0739894123412433E-5</v>
      </c>
      <c r="BN139" s="1">
        <v>298.74252672</v>
      </c>
      <c r="BO139">
        <f t="shared" si="75"/>
        <v>4.8151153565051095</v>
      </c>
      <c r="BP139">
        <f t="shared" si="76"/>
        <v>6.045440214509112</v>
      </c>
      <c r="BQ139">
        <f t="shared" si="69"/>
        <v>0.79648713503919677</v>
      </c>
    </row>
    <row r="140" spans="1:69" x14ac:dyDescent="0.25">
      <c r="A140" s="1" t="s">
        <v>466</v>
      </c>
      <c r="B140" s="1">
        <v>201600832</v>
      </c>
      <c r="C140" s="1" t="s">
        <v>287</v>
      </c>
      <c r="D140" s="1" t="s">
        <v>292</v>
      </c>
      <c r="E140" s="1">
        <v>4954000</v>
      </c>
      <c r="F140" s="1">
        <v>298.74252672</v>
      </c>
      <c r="G140" s="1" t="s">
        <v>21</v>
      </c>
      <c r="H140" s="1" t="s">
        <v>254</v>
      </c>
      <c r="I140" s="2">
        <v>42444.347222222219</v>
      </c>
      <c r="K140" s="1">
        <v>7.8819999999999997</v>
      </c>
      <c r="L140" s="1">
        <v>541</v>
      </c>
      <c r="O140" s="1">
        <v>160</v>
      </c>
      <c r="P140" s="1">
        <v>118</v>
      </c>
      <c r="Q140" s="1">
        <v>14.6</v>
      </c>
      <c r="V140" s="1">
        <v>71900</v>
      </c>
      <c r="W140" s="1">
        <v>13400</v>
      </c>
      <c r="X140" s="1">
        <v>37000</v>
      </c>
      <c r="Y140" s="1">
        <v>2220</v>
      </c>
      <c r="Z140" s="1" t="s">
        <v>24</v>
      </c>
      <c r="AA140" s="1" t="s">
        <v>111</v>
      </c>
      <c r="AB140" s="1" t="s">
        <v>14</v>
      </c>
      <c r="AD140" s="1" t="s">
        <v>24</v>
      </c>
      <c r="AF140">
        <f t="shared" si="77"/>
        <v>1.6666666666666667</v>
      </c>
      <c r="AG140">
        <f t="shared" si="78"/>
        <v>1.18</v>
      </c>
      <c r="AH140">
        <f t="shared" si="79"/>
        <v>0.41181282261021629</v>
      </c>
      <c r="AI140">
        <f t="shared" si="80"/>
        <v>0</v>
      </c>
      <c r="AJ140">
        <f t="shared" si="81"/>
        <v>0</v>
      </c>
      <c r="AK140">
        <f t="shared" si="82"/>
        <v>0</v>
      </c>
      <c r="AL140">
        <f t="shared" si="83"/>
        <v>7.6207901002541033E-4</v>
      </c>
      <c r="AN140">
        <f t="shared" si="84"/>
        <v>1.7940016966914516</v>
      </c>
      <c r="AO140">
        <f t="shared" si="85"/>
        <v>0.55132688747171366</v>
      </c>
      <c r="AP140">
        <f t="shared" si="86"/>
        <v>1.6094163908184969</v>
      </c>
      <c r="AQ140">
        <f t="shared" si="87"/>
        <v>5.677996230015115E-2</v>
      </c>
      <c r="AR140" t="e">
        <f t="shared" si="88"/>
        <v>#VALUE!</v>
      </c>
      <c r="AS140" t="e">
        <f t="shared" si="89"/>
        <v>#VALUE!</v>
      </c>
      <c r="AT140" t="e">
        <f t="shared" si="90"/>
        <v>#VALUE!</v>
      </c>
      <c r="AU140">
        <f t="shared" si="91"/>
        <v>1.3121998990192022E-5</v>
      </c>
      <c r="AW140">
        <f t="shared" si="92"/>
        <v>3.3333333333333335</v>
      </c>
      <c r="AX140">
        <f t="shared" si="93"/>
        <v>1.18</v>
      </c>
      <c r="AY140">
        <f t="shared" si="94"/>
        <v>0.41181282261021629</v>
      </c>
      <c r="AZ140">
        <f t="shared" si="95"/>
        <v>0</v>
      </c>
      <c r="BA140">
        <f t="shared" si="96"/>
        <v>0</v>
      </c>
      <c r="BB140">
        <f t="shared" si="97"/>
        <v>0</v>
      </c>
      <c r="BC140">
        <f t="shared" si="98"/>
        <v>7.6207901002541033E-4</v>
      </c>
      <c r="BE140">
        <f t="shared" si="99"/>
        <v>3.5880033933829032</v>
      </c>
      <c r="BF140">
        <f t="shared" si="100"/>
        <v>1.1026537749434273</v>
      </c>
      <c r="BG140">
        <f t="shared" si="101"/>
        <v>1.6094163908184969</v>
      </c>
      <c r="BH140">
        <f t="shared" si="102"/>
        <v>5.677996230015115E-2</v>
      </c>
      <c r="BL140">
        <f t="shared" si="104"/>
        <v>1.3121998990192022E-5</v>
      </c>
      <c r="BN140" s="1">
        <v>298.74252672</v>
      </c>
      <c r="BO140">
        <f t="shared" si="75"/>
        <v>4.9259082349535754</v>
      </c>
      <c r="BP140">
        <f t="shared" si="76"/>
        <v>6.3568666434439693</v>
      </c>
      <c r="BQ140">
        <f t="shared" ref="BQ140:BQ203" si="106">BO140/BP140</f>
        <v>0.77489563825187602</v>
      </c>
    </row>
    <row r="141" spans="1:69" x14ac:dyDescent="0.25">
      <c r="A141" s="1" t="s">
        <v>482</v>
      </c>
      <c r="B141" s="1">
        <v>201601044</v>
      </c>
      <c r="C141" s="1" t="s">
        <v>287</v>
      </c>
      <c r="D141" s="1" t="s">
        <v>294</v>
      </c>
      <c r="E141" s="1">
        <v>4954000</v>
      </c>
      <c r="F141" s="1">
        <v>298.74252672</v>
      </c>
      <c r="G141" s="1" t="s">
        <v>21</v>
      </c>
      <c r="H141" s="1" t="s">
        <v>254</v>
      </c>
      <c r="I141" s="2">
        <v>42457.701388888891</v>
      </c>
      <c r="K141" s="1">
        <v>8.0040000000000013</v>
      </c>
      <c r="L141" s="1">
        <v>536</v>
      </c>
      <c r="O141" s="1">
        <v>160</v>
      </c>
      <c r="P141" s="1">
        <v>113</v>
      </c>
      <c r="Q141" s="1">
        <v>14.3</v>
      </c>
      <c r="V141" s="1">
        <v>70800</v>
      </c>
      <c r="W141" s="1">
        <v>12600</v>
      </c>
      <c r="X141" s="1">
        <v>38100</v>
      </c>
      <c r="Y141" s="1">
        <v>2210</v>
      </c>
      <c r="Z141" s="1" t="s">
        <v>24</v>
      </c>
      <c r="AA141" s="1" t="s">
        <v>111</v>
      </c>
      <c r="AB141" s="1" t="s">
        <v>14</v>
      </c>
      <c r="AD141" s="1" t="s">
        <v>24</v>
      </c>
      <c r="AF141">
        <f t="shared" si="77"/>
        <v>1.6666666666666667</v>
      </c>
      <c r="AG141">
        <f t="shared" si="78"/>
        <v>1.1299999999999999</v>
      </c>
      <c r="AH141">
        <f t="shared" si="79"/>
        <v>0.40335091529630779</v>
      </c>
      <c r="AI141">
        <f t="shared" si="80"/>
        <v>0</v>
      </c>
      <c r="AJ141">
        <f t="shared" si="81"/>
        <v>0</v>
      </c>
      <c r="AK141">
        <f t="shared" si="82"/>
        <v>0</v>
      </c>
      <c r="AL141">
        <f t="shared" si="83"/>
        <v>1.009252886076686E-3</v>
      </c>
      <c r="AN141">
        <f t="shared" si="84"/>
        <v>1.7665552173262138</v>
      </c>
      <c r="AO141">
        <f t="shared" si="85"/>
        <v>0.51841184941370089</v>
      </c>
      <c r="AP141">
        <f t="shared" si="86"/>
        <v>1.6572639051401279</v>
      </c>
      <c r="AQ141">
        <f t="shared" si="87"/>
        <v>5.6524196704204527E-2</v>
      </c>
      <c r="AR141" t="e">
        <f t="shared" si="88"/>
        <v>#VALUE!</v>
      </c>
      <c r="AS141" t="e">
        <f t="shared" si="89"/>
        <v>#VALUE!</v>
      </c>
      <c r="AT141" t="e">
        <f t="shared" si="90"/>
        <v>#VALUE!</v>
      </c>
      <c r="AU141">
        <f t="shared" si="91"/>
        <v>9.9083194489276297E-6</v>
      </c>
      <c r="AW141">
        <f t="shared" si="92"/>
        <v>3.3333333333333335</v>
      </c>
      <c r="AX141">
        <f t="shared" si="93"/>
        <v>1.1299999999999999</v>
      </c>
      <c r="AY141">
        <f t="shared" si="94"/>
        <v>0.40335091529630779</v>
      </c>
      <c r="AZ141">
        <f t="shared" si="95"/>
        <v>0</v>
      </c>
      <c r="BA141">
        <f t="shared" si="96"/>
        <v>0</v>
      </c>
      <c r="BB141">
        <f t="shared" si="97"/>
        <v>0</v>
      </c>
      <c r="BC141">
        <f t="shared" si="98"/>
        <v>1.009252886076686E-3</v>
      </c>
      <c r="BE141">
        <f t="shared" si="99"/>
        <v>3.5331104346524276</v>
      </c>
      <c r="BF141">
        <f t="shared" si="100"/>
        <v>1.0368236988274018</v>
      </c>
      <c r="BG141">
        <f t="shared" si="101"/>
        <v>1.6572639051401279</v>
      </c>
      <c r="BH141">
        <f t="shared" si="102"/>
        <v>5.6524196704204527E-2</v>
      </c>
      <c r="BL141">
        <f t="shared" si="104"/>
        <v>9.9083194489276297E-6</v>
      </c>
      <c r="BN141" s="1">
        <v>298.74252672</v>
      </c>
      <c r="BO141">
        <f t="shared" si="75"/>
        <v>4.867693501515717</v>
      </c>
      <c r="BP141">
        <f t="shared" si="76"/>
        <v>6.2837321436436113</v>
      </c>
      <c r="BQ141">
        <f t="shared" si="106"/>
        <v>0.77465006309024387</v>
      </c>
    </row>
    <row r="142" spans="1:69" x14ac:dyDescent="0.25">
      <c r="A142" s="1" t="s">
        <v>448</v>
      </c>
      <c r="B142" s="1">
        <v>201601435</v>
      </c>
      <c r="C142" s="1" t="s">
        <v>287</v>
      </c>
      <c r="D142" s="1" t="s">
        <v>297</v>
      </c>
      <c r="E142" s="1">
        <v>4954000</v>
      </c>
      <c r="F142" s="1">
        <v>298.74252672</v>
      </c>
      <c r="G142" s="1" t="s">
        <v>21</v>
      </c>
      <c r="H142" s="1" t="s">
        <v>254</v>
      </c>
      <c r="I142" s="2">
        <v>42479.517361111109</v>
      </c>
      <c r="K142" s="1">
        <v>7.6244999999999994</v>
      </c>
      <c r="L142" s="1">
        <v>543</v>
      </c>
      <c r="O142" s="1">
        <v>164</v>
      </c>
      <c r="P142" s="1">
        <v>111</v>
      </c>
      <c r="Q142" s="1">
        <v>14.2</v>
      </c>
      <c r="V142" s="1">
        <v>66600</v>
      </c>
      <c r="W142" s="1">
        <v>12800</v>
      </c>
      <c r="X142" s="1">
        <v>41300</v>
      </c>
      <c r="Y142" s="1">
        <v>1920</v>
      </c>
      <c r="Z142" s="1">
        <v>18.45</v>
      </c>
      <c r="AA142" s="1" t="s">
        <v>111</v>
      </c>
      <c r="AB142" s="1" t="s">
        <v>14</v>
      </c>
      <c r="AD142" s="1" t="s">
        <v>24</v>
      </c>
      <c r="AF142">
        <f t="shared" si="77"/>
        <v>1.7083333333333333</v>
      </c>
      <c r="AG142">
        <f t="shared" si="78"/>
        <v>1.1100000000000001</v>
      </c>
      <c r="AH142">
        <f t="shared" si="79"/>
        <v>0.40053027952500486</v>
      </c>
      <c r="AI142">
        <f t="shared" si="80"/>
        <v>0</v>
      </c>
      <c r="AJ142">
        <f t="shared" si="81"/>
        <v>0</v>
      </c>
      <c r="AK142">
        <f t="shared" si="82"/>
        <v>0</v>
      </c>
      <c r="AL142">
        <f t="shared" si="83"/>
        <v>4.2121128675406521E-4</v>
      </c>
      <c r="AN142">
        <f t="shared" si="84"/>
        <v>1.6617595688407605</v>
      </c>
      <c r="AO142">
        <f t="shared" si="85"/>
        <v>0.52664060892820408</v>
      </c>
      <c r="AP142">
        <f t="shared" si="86"/>
        <v>1.7964566740757817</v>
      </c>
      <c r="AQ142">
        <f t="shared" si="87"/>
        <v>4.9106994421752349E-2</v>
      </c>
      <c r="AR142">
        <f t="shared" si="88"/>
        <v>6.8378919279519677E-4</v>
      </c>
      <c r="AS142" t="e">
        <f t="shared" si="89"/>
        <v>#VALUE!</v>
      </c>
      <c r="AT142" t="e">
        <f t="shared" si="90"/>
        <v>#VALUE!</v>
      </c>
      <c r="AU142">
        <f t="shared" si="91"/>
        <v>2.3741054227349613E-5</v>
      </c>
      <c r="AW142">
        <f t="shared" si="92"/>
        <v>3.4166666666666665</v>
      </c>
      <c r="AX142">
        <f t="shared" si="93"/>
        <v>1.1100000000000001</v>
      </c>
      <c r="AY142">
        <f t="shared" si="94"/>
        <v>0.40053027952500486</v>
      </c>
      <c r="AZ142">
        <f t="shared" si="95"/>
        <v>0</v>
      </c>
      <c r="BA142">
        <f t="shared" si="96"/>
        <v>0</v>
      </c>
      <c r="BB142">
        <f t="shared" si="97"/>
        <v>0</v>
      </c>
      <c r="BC142">
        <f t="shared" si="98"/>
        <v>4.2121128675406521E-4</v>
      </c>
      <c r="BE142">
        <f t="shared" si="99"/>
        <v>3.323519137681521</v>
      </c>
      <c r="BF142">
        <f t="shared" si="100"/>
        <v>1.0532812178564082</v>
      </c>
      <c r="BG142">
        <f t="shared" si="101"/>
        <v>1.7964566740757817</v>
      </c>
      <c r="BH142">
        <f t="shared" si="102"/>
        <v>4.9106994421752349E-2</v>
      </c>
      <c r="BI142">
        <f t="shared" si="103"/>
        <v>2.0513675783855904E-3</v>
      </c>
      <c r="BL142">
        <f t="shared" si="104"/>
        <v>2.3741054227349613E-5</v>
      </c>
      <c r="BN142" s="1">
        <v>298.74252672</v>
      </c>
      <c r="BO142">
        <f t="shared" si="75"/>
        <v>4.9276181574784248</v>
      </c>
      <c r="BP142">
        <f t="shared" si="76"/>
        <v>6.2244391326680759</v>
      </c>
      <c r="BQ142">
        <f t="shared" si="106"/>
        <v>0.79165657378132714</v>
      </c>
    </row>
    <row r="143" spans="1:69" x14ac:dyDescent="0.25">
      <c r="A143" s="1" t="s">
        <v>428</v>
      </c>
      <c r="B143" s="1">
        <v>201600686</v>
      </c>
      <c r="C143" s="1" t="s">
        <v>287</v>
      </c>
      <c r="D143" s="1" t="s">
        <v>289</v>
      </c>
      <c r="E143" s="1">
        <v>4954000</v>
      </c>
      <c r="F143" s="1">
        <v>298.74252672</v>
      </c>
      <c r="G143" s="1" t="s">
        <v>21</v>
      </c>
      <c r="H143" s="1" t="s">
        <v>254</v>
      </c>
      <c r="I143" s="2">
        <v>42423.423611111109</v>
      </c>
      <c r="K143" s="1">
        <v>7.4755000000000003</v>
      </c>
      <c r="L143" s="1">
        <v>579</v>
      </c>
      <c r="O143" s="1">
        <v>170</v>
      </c>
      <c r="P143" s="1">
        <v>125</v>
      </c>
      <c r="Q143" s="1">
        <v>11.9</v>
      </c>
      <c r="V143" s="1">
        <v>67870</v>
      </c>
      <c r="W143" s="1">
        <v>12510</v>
      </c>
      <c r="X143" s="1">
        <v>44840</v>
      </c>
      <c r="Y143" s="1">
        <v>3122</v>
      </c>
      <c r="Z143" s="1">
        <v>14.896000000000001</v>
      </c>
      <c r="AA143" s="1" t="s">
        <v>111</v>
      </c>
      <c r="AB143" s="1" t="s">
        <v>14</v>
      </c>
      <c r="AD143" s="1" t="s">
        <v>24</v>
      </c>
      <c r="AF143">
        <f t="shared" si="77"/>
        <v>1.7708333333333333</v>
      </c>
      <c r="AG143">
        <f t="shared" si="78"/>
        <v>1.25</v>
      </c>
      <c r="AH143">
        <f t="shared" si="79"/>
        <v>0.33565565678503934</v>
      </c>
      <c r="AI143">
        <f t="shared" si="80"/>
        <v>0</v>
      </c>
      <c r="AJ143">
        <f t="shared" si="81"/>
        <v>0</v>
      </c>
      <c r="AK143">
        <f t="shared" si="82"/>
        <v>0</v>
      </c>
      <c r="AL143">
        <f t="shared" si="83"/>
        <v>2.9888216469593716E-4</v>
      </c>
      <c r="AN143">
        <f t="shared" si="84"/>
        <v>1.6934477768351714</v>
      </c>
      <c r="AO143">
        <f t="shared" si="85"/>
        <v>0.51470890763217447</v>
      </c>
      <c r="AP143">
        <f t="shared" si="86"/>
        <v>1.9504386747108486</v>
      </c>
      <c r="AQ143">
        <f t="shared" si="87"/>
        <v>7.9850019054536897E-2</v>
      </c>
      <c r="AR143">
        <f t="shared" si="88"/>
        <v>5.5207175153806248E-4</v>
      </c>
      <c r="AS143" t="e">
        <f t="shared" si="89"/>
        <v>#VALUE!</v>
      </c>
      <c r="AT143" t="e">
        <f t="shared" si="90"/>
        <v>#VALUE!</v>
      </c>
      <c r="AU143">
        <f t="shared" si="91"/>
        <v>3.3458001785330039E-5</v>
      </c>
      <c r="AW143">
        <f t="shared" si="92"/>
        <v>3.5416666666666665</v>
      </c>
      <c r="AX143">
        <f t="shared" si="93"/>
        <v>1.25</v>
      </c>
      <c r="AY143">
        <f t="shared" si="94"/>
        <v>0.33565565678503934</v>
      </c>
      <c r="AZ143">
        <f t="shared" si="95"/>
        <v>0</v>
      </c>
      <c r="BA143">
        <f t="shared" si="96"/>
        <v>0</v>
      </c>
      <c r="BB143">
        <f t="shared" si="97"/>
        <v>0</v>
      </c>
      <c r="BC143">
        <f t="shared" si="98"/>
        <v>2.9888216469593716E-4</v>
      </c>
      <c r="BE143">
        <f t="shared" si="99"/>
        <v>3.3868955536703429</v>
      </c>
      <c r="BF143">
        <f t="shared" si="100"/>
        <v>1.0294178152643489</v>
      </c>
      <c r="BG143">
        <f t="shared" si="101"/>
        <v>1.9504386747108486</v>
      </c>
      <c r="BH143">
        <f t="shared" si="102"/>
        <v>7.9850019054536897E-2</v>
      </c>
      <c r="BI143">
        <f t="shared" si="103"/>
        <v>1.6562152546141873E-3</v>
      </c>
      <c r="BL143">
        <f t="shared" si="104"/>
        <v>3.3458001785330039E-5</v>
      </c>
      <c r="BN143" s="1">
        <v>298.74252672</v>
      </c>
      <c r="BO143">
        <f t="shared" si="75"/>
        <v>5.1276212056164017</v>
      </c>
      <c r="BP143">
        <f t="shared" si="76"/>
        <v>6.4482917359564764</v>
      </c>
      <c r="BQ143">
        <f t="shared" si="106"/>
        <v>0.79519063584300143</v>
      </c>
    </row>
    <row r="144" spans="1:69" x14ac:dyDescent="0.25">
      <c r="A144" s="1" t="s">
        <v>445</v>
      </c>
      <c r="B144" s="1">
        <v>201600733</v>
      </c>
      <c r="C144" s="1" t="s">
        <v>287</v>
      </c>
      <c r="D144" s="1" t="s">
        <v>290</v>
      </c>
      <c r="E144" s="1">
        <v>4954000</v>
      </c>
      <c r="F144" s="1">
        <v>298.74252672</v>
      </c>
      <c r="G144" s="1" t="s">
        <v>21</v>
      </c>
      <c r="H144" s="1" t="s">
        <v>254</v>
      </c>
      <c r="I144" s="2">
        <v>42429.666666666664</v>
      </c>
      <c r="K144" s="1">
        <v>7.6125000000000007</v>
      </c>
      <c r="L144" s="1">
        <v>554</v>
      </c>
      <c r="O144" s="1">
        <v>170</v>
      </c>
      <c r="P144" s="1">
        <v>122</v>
      </c>
      <c r="Q144" s="1">
        <v>11.6</v>
      </c>
      <c r="V144" s="1">
        <v>71100</v>
      </c>
      <c r="W144" s="1">
        <v>13700</v>
      </c>
      <c r="X144" s="1">
        <v>39200</v>
      </c>
      <c r="Y144" s="1">
        <v>2600</v>
      </c>
      <c r="Z144" s="1">
        <v>10.430999999999999</v>
      </c>
      <c r="AA144" s="1" t="s">
        <v>111</v>
      </c>
      <c r="AB144" s="1" t="s">
        <v>14</v>
      </c>
      <c r="AD144" s="1" t="s">
        <v>24</v>
      </c>
      <c r="AF144">
        <f t="shared" si="77"/>
        <v>1.7708333333333333</v>
      </c>
      <c r="AG144">
        <f t="shared" si="78"/>
        <v>1.22</v>
      </c>
      <c r="AH144">
        <f t="shared" si="79"/>
        <v>0.32719374947113078</v>
      </c>
      <c r="AI144">
        <f t="shared" si="80"/>
        <v>0</v>
      </c>
      <c r="AJ144">
        <f t="shared" si="81"/>
        <v>0</v>
      </c>
      <c r="AK144">
        <f t="shared" si="82"/>
        <v>0</v>
      </c>
      <c r="AL144">
        <f t="shared" si="83"/>
        <v>4.0973210981354178E-4</v>
      </c>
      <c r="AN144">
        <f t="shared" si="84"/>
        <v>1.7740406207894606</v>
      </c>
      <c r="AO144">
        <f t="shared" si="85"/>
        <v>0.56367002674346844</v>
      </c>
      <c r="AP144">
        <f t="shared" si="86"/>
        <v>1.7051114194617589</v>
      </c>
      <c r="AQ144">
        <f t="shared" si="87"/>
        <v>6.6499054946122974E-2</v>
      </c>
      <c r="AR144">
        <f t="shared" si="88"/>
        <v>3.8659106070713809E-4</v>
      </c>
      <c r="AS144" t="e">
        <f t="shared" si="89"/>
        <v>#VALUE!</v>
      </c>
      <c r="AT144" t="e">
        <f t="shared" si="90"/>
        <v>#VALUE!</v>
      </c>
      <c r="AU144">
        <f t="shared" si="91"/>
        <v>2.4406190680419753E-5</v>
      </c>
      <c r="AW144">
        <f t="shared" si="92"/>
        <v>3.5416666666666665</v>
      </c>
      <c r="AX144">
        <f t="shared" si="93"/>
        <v>1.22</v>
      </c>
      <c r="AY144">
        <f t="shared" si="94"/>
        <v>0.32719374947113078</v>
      </c>
      <c r="AZ144">
        <f t="shared" si="95"/>
        <v>0</v>
      </c>
      <c r="BA144">
        <f t="shared" si="96"/>
        <v>0</v>
      </c>
      <c r="BB144">
        <f t="shared" si="97"/>
        <v>0</v>
      </c>
      <c r="BC144">
        <f t="shared" si="98"/>
        <v>4.0973210981354178E-4</v>
      </c>
      <c r="BE144">
        <f t="shared" si="99"/>
        <v>3.5480812415789211</v>
      </c>
      <c r="BF144">
        <f t="shared" si="100"/>
        <v>1.1273400534869369</v>
      </c>
      <c r="BG144">
        <f t="shared" si="101"/>
        <v>1.7051114194617589</v>
      </c>
      <c r="BH144">
        <f t="shared" si="102"/>
        <v>6.6499054946122974E-2</v>
      </c>
      <c r="BI144">
        <f t="shared" si="103"/>
        <v>1.1597731821214143E-3</v>
      </c>
      <c r="BL144">
        <f t="shared" si="104"/>
        <v>2.4406190680419753E-5</v>
      </c>
      <c r="BN144" s="1">
        <v>298.74252672</v>
      </c>
      <c r="BO144">
        <f t="shared" si="75"/>
        <v>5.0892701482476106</v>
      </c>
      <c r="BP144">
        <f t="shared" si="76"/>
        <v>6.4482159488465411</v>
      </c>
      <c r="BQ144">
        <f t="shared" si="106"/>
        <v>0.78925243642902199</v>
      </c>
    </row>
    <row r="145" spans="1:69" x14ac:dyDescent="0.25">
      <c r="A145" s="1" t="s">
        <v>438</v>
      </c>
      <c r="B145" s="1">
        <v>201600514</v>
      </c>
      <c r="C145" s="1" t="s">
        <v>287</v>
      </c>
      <c r="D145" s="1" t="s">
        <v>288</v>
      </c>
      <c r="E145" s="1">
        <v>4954000</v>
      </c>
      <c r="F145" s="1">
        <v>298.74252672</v>
      </c>
      <c r="G145" s="1" t="s">
        <v>21</v>
      </c>
      <c r="H145" s="1" t="s">
        <v>254</v>
      </c>
      <c r="I145" s="2">
        <v>42416.625</v>
      </c>
      <c r="K145" s="1">
        <v>7.5739999999999998</v>
      </c>
      <c r="L145" s="1">
        <v>584</v>
      </c>
      <c r="O145" s="1">
        <v>175</v>
      </c>
      <c r="P145" s="1">
        <v>119</v>
      </c>
      <c r="Q145" s="1">
        <v>14.3</v>
      </c>
      <c r="V145" s="1">
        <v>66200</v>
      </c>
      <c r="W145" s="1">
        <v>10900</v>
      </c>
      <c r="X145" s="1">
        <v>62900</v>
      </c>
      <c r="Y145" s="1">
        <v>3100</v>
      </c>
      <c r="Z145" s="1">
        <v>319.32</v>
      </c>
      <c r="AA145" s="1">
        <v>155</v>
      </c>
      <c r="AB145" s="1">
        <v>14.449</v>
      </c>
      <c r="AD145" s="1">
        <v>22.478999999999999</v>
      </c>
      <c r="AF145">
        <f t="shared" si="77"/>
        <v>1.8229166666666667</v>
      </c>
      <c r="AG145">
        <f t="shared" si="78"/>
        <v>1.19</v>
      </c>
      <c r="AH145">
        <f t="shared" si="79"/>
        <v>0.40335091529630779</v>
      </c>
      <c r="AI145">
        <f t="shared" si="80"/>
        <v>0</v>
      </c>
      <c r="AJ145">
        <f t="shared" si="81"/>
        <v>0</v>
      </c>
      <c r="AK145">
        <f t="shared" si="82"/>
        <v>0</v>
      </c>
      <c r="AL145">
        <f t="shared" si="83"/>
        <v>3.7497300224548295E-4</v>
      </c>
      <c r="AN145">
        <f t="shared" si="84"/>
        <v>1.6517790308897649</v>
      </c>
      <c r="AO145">
        <f t="shared" si="85"/>
        <v>0.44846739354042381</v>
      </c>
      <c r="AP145">
        <f t="shared" si="86"/>
        <v>2.7360078643914449</v>
      </c>
      <c r="AQ145">
        <f t="shared" si="87"/>
        <v>7.9287334743454313E-2</v>
      </c>
      <c r="AR145">
        <f t="shared" si="88"/>
        <v>1.1834556370913943E-2</v>
      </c>
      <c r="AS145">
        <f t="shared" si="89"/>
        <v>2.7755394395201005E-3</v>
      </c>
      <c r="AT145">
        <f t="shared" si="90"/>
        <v>2.6300556991517708E-4</v>
      </c>
      <c r="AU145">
        <f t="shared" si="91"/>
        <v>2.6668586645214756E-5</v>
      </c>
      <c r="AW145">
        <f t="shared" si="92"/>
        <v>3.6458333333333335</v>
      </c>
      <c r="AX145">
        <f t="shared" si="93"/>
        <v>1.19</v>
      </c>
      <c r="AY145">
        <f t="shared" si="94"/>
        <v>0.40335091529630779</v>
      </c>
      <c r="AZ145">
        <f t="shared" si="95"/>
        <v>0</v>
      </c>
      <c r="BA145">
        <f t="shared" si="96"/>
        <v>0</v>
      </c>
      <c r="BB145">
        <f t="shared" si="97"/>
        <v>0</v>
      </c>
      <c r="BC145">
        <f t="shared" si="98"/>
        <v>3.7497300224548295E-4</v>
      </c>
      <c r="BE145">
        <f t="shared" si="99"/>
        <v>3.3035580617795297</v>
      </c>
      <c r="BF145">
        <f t="shared" si="100"/>
        <v>0.89693478708084762</v>
      </c>
      <c r="BG145">
        <f t="shared" si="101"/>
        <v>2.7360078643914449</v>
      </c>
      <c r="BH145">
        <f t="shared" si="102"/>
        <v>7.9287334743454313E-2</v>
      </c>
      <c r="BI145">
        <f t="shared" si="103"/>
        <v>3.5503669112741831E-2</v>
      </c>
      <c r="BJ145">
        <f t="shared" ref="BJ145:BJ199" si="107">AS145*2</f>
        <v>5.551078879040201E-3</v>
      </c>
      <c r="BK145">
        <f t="shared" si="105"/>
        <v>5.2601113983035417E-4</v>
      </c>
      <c r="BL145">
        <f t="shared" si="104"/>
        <v>2.6668586645214756E-5</v>
      </c>
      <c r="BN145" s="1">
        <v>298.74252672</v>
      </c>
      <c r="BO145">
        <f t="shared" si="75"/>
        <v>5.2395592216318869</v>
      </c>
      <c r="BP145">
        <f t="shared" si="76"/>
        <v>7.0573954757135331</v>
      </c>
      <c r="BQ145">
        <f t="shared" si="106"/>
        <v>0.74242108716489985</v>
      </c>
    </row>
    <row r="146" spans="1:69" x14ac:dyDescent="0.25">
      <c r="A146" s="1" t="s">
        <v>477</v>
      </c>
      <c r="B146" s="1">
        <v>201601179</v>
      </c>
      <c r="C146" s="1" t="s">
        <v>287</v>
      </c>
      <c r="D146" s="1" t="s">
        <v>295</v>
      </c>
      <c r="E146" s="1">
        <v>4954000</v>
      </c>
      <c r="F146" s="1">
        <v>298.74252672</v>
      </c>
      <c r="G146" s="1" t="s">
        <v>21</v>
      </c>
      <c r="H146" s="1" t="s">
        <v>254</v>
      </c>
      <c r="I146" s="2">
        <v>42464.513888888891</v>
      </c>
      <c r="K146" s="1">
        <v>7.9695</v>
      </c>
      <c r="L146" s="1">
        <v>569</v>
      </c>
      <c r="O146" s="1">
        <v>177</v>
      </c>
      <c r="P146" s="1">
        <v>116</v>
      </c>
      <c r="Q146" s="1">
        <v>15.9</v>
      </c>
      <c r="V146" s="1">
        <v>74100</v>
      </c>
      <c r="W146" s="1">
        <v>13700</v>
      </c>
      <c r="X146" s="1">
        <v>42500</v>
      </c>
      <c r="Y146" s="1">
        <v>2530</v>
      </c>
      <c r="Z146" s="1">
        <v>52.3</v>
      </c>
      <c r="AA146" s="1">
        <v>36.200000000000003</v>
      </c>
      <c r="AB146" s="1">
        <v>5.3129999999999997</v>
      </c>
      <c r="AD146" s="1" t="s">
        <v>24</v>
      </c>
      <c r="AF146">
        <f t="shared" si="77"/>
        <v>1.84375</v>
      </c>
      <c r="AG146">
        <f t="shared" si="78"/>
        <v>1.1599999999999999</v>
      </c>
      <c r="AH146">
        <f t="shared" si="79"/>
        <v>0.44848108763715339</v>
      </c>
      <c r="AI146">
        <f t="shared" si="80"/>
        <v>0</v>
      </c>
      <c r="AJ146">
        <f t="shared" si="81"/>
        <v>0</v>
      </c>
      <c r="AK146">
        <f t="shared" si="82"/>
        <v>0</v>
      </c>
      <c r="AL146">
        <f t="shared" si="83"/>
        <v>9.3218047034160682E-4</v>
      </c>
      <c r="AN146">
        <f t="shared" si="84"/>
        <v>1.8488946554219272</v>
      </c>
      <c r="AO146">
        <f t="shared" si="85"/>
        <v>0.56367002674346844</v>
      </c>
      <c r="AP146">
        <f t="shared" si="86"/>
        <v>1.8486539624266518</v>
      </c>
      <c r="AQ146">
        <f t="shared" si="87"/>
        <v>6.4708695774496588E-2</v>
      </c>
      <c r="AR146">
        <f t="shared" si="88"/>
        <v>1.9383292565413979E-3</v>
      </c>
      <c r="AS146">
        <f t="shared" si="89"/>
        <v>6.482227594234041E-4</v>
      </c>
      <c r="AT146">
        <f t="shared" si="90"/>
        <v>9.6709017437839013E-5</v>
      </c>
      <c r="AU146">
        <f t="shared" si="91"/>
        <v>1.0727536478355261E-5</v>
      </c>
      <c r="AW146">
        <f t="shared" si="92"/>
        <v>3.6875</v>
      </c>
      <c r="AX146">
        <f t="shared" si="93"/>
        <v>1.1599999999999999</v>
      </c>
      <c r="AY146">
        <f t="shared" si="94"/>
        <v>0.44848108763715339</v>
      </c>
      <c r="AZ146">
        <f t="shared" si="95"/>
        <v>0</v>
      </c>
      <c r="BA146">
        <f t="shared" si="96"/>
        <v>0</v>
      </c>
      <c r="BB146">
        <f t="shared" si="97"/>
        <v>0</v>
      </c>
      <c r="BC146">
        <f t="shared" si="98"/>
        <v>9.3218047034160682E-4</v>
      </c>
      <c r="BE146">
        <f t="shared" si="99"/>
        <v>3.6977893108438544</v>
      </c>
      <c r="BF146">
        <f t="shared" si="100"/>
        <v>1.1273400534869369</v>
      </c>
      <c r="BG146">
        <f t="shared" si="101"/>
        <v>1.8486539624266518</v>
      </c>
      <c r="BH146">
        <f t="shared" si="102"/>
        <v>6.4708695774496588E-2</v>
      </c>
      <c r="BI146">
        <f t="shared" si="103"/>
        <v>5.8149877696241931E-3</v>
      </c>
      <c r="BJ146">
        <f t="shared" si="107"/>
        <v>1.2964455188468082E-3</v>
      </c>
      <c r="BK146">
        <f t="shared" si="105"/>
        <v>1.9341803487567803E-4</v>
      </c>
      <c r="BL146">
        <f t="shared" si="104"/>
        <v>1.0727536478355261E-5</v>
      </c>
      <c r="BN146" s="1">
        <v>298.74252672</v>
      </c>
      <c r="BO146">
        <f t="shared" si="75"/>
        <v>5.2969132681074953</v>
      </c>
      <c r="BP146">
        <f t="shared" si="76"/>
        <v>6.7458076013917649</v>
      </c>
      <c r="BQ146">
        <f t="shared" si="106"/>
        <v>0.78521558590177698</v>
      </c>
    </row>
    <row r="147" spans="1:69" x14ac:dyDescent="0.25">
      <c r="A147" s="1" t="s">
        <v>495</v>
      </c>
      <c r="B147" s="1">
        <v>201602395</v>
      </c>
      <c r="C147" s="1" t="s">
        <v>287</v>
      </c>
      <c r="D147" s="1" t="s">
        <v>306</v>
      </c>
      <c r="E147" s="1">
        <v>4953880</v>
      </c>
      <c r="F147" s="1">
        <v>332.89280640000004</v>
      </c>
      <c r="G147" s="1" t="s">
        <v>29</v>
      </c>
      <c r="H147" s="1" t="s">
        <v>254</v>
      </c>
      <c r="I147" s="2">
        <v>42534.5</v>
      </c>
      <c r="K147" s="1">
        <v>8.1065000000000005</v>
      </c>
      <c r="L147" s="1">
        <v>1558</v>
      </c>
      <c r="O147" s="1">
        <v>674</v>
      </c>
      <c r="P147" s="1">
        <v>215</v>
      </c>
      <c r="Q147" s="1">
        <v>25.2</v>
      </c>
      <c r="V147" s="1">
        <v>162000</v>
      </c>
      <c r="W147" s="1">
        <v>89600</v>
      </c>
      <c r="X147" s="1">
        <v>95800</v>
      </c>
      <c r="Y147" s="1">
        <v>5280</v>
      </c>
      <c r="Z147" s="1" t="s">
        <v>24</v>
      </c>
      <c r="AA147" s="1" t="s">
        <v>111</v>
      </c>
      <c r="AB147" s="1">
        <v>8.6120000000000001</v>
      </c>
      <c r="AD147" s="1">
        <v>12.256</v>
      </c>
      <c r="AF147">
        <f t="shared" si="77"/>
        <v>7.020833333333333</v>
      </c>
      <c r="AG147">
        <f t="shared" si="78"/>
        <v>2.15</v>
      </c>
      <c r="AH147">
        <f t="shared" si="79"/>
        <v>0.71080021436831853</v>
      </c>
      <c r="AI147">
        <f t="shared" si="80"/>
        <v>0</v>
      </c>
      <c r="AJ147">
        <f t="shared" si="81"/>
        <v>0</v>
      </c>
      <c r="AK147">
        <f t="shared" si="82"/>
        <v>0</v>
      </c>
      <c r="AL147">
        <f t="shared" si="83"/>
        <v>1.2779092095662884E-3</v>
      </c>
      <c r="AN147">
        <f t="shared" si="84"/>
        <v>4.0421178701532012</v>
      </c>
      <c r="AO147">
        <f t="shared" si="85"/>
        <v>3.6864842624974283</v>
      </c>
      <c r="AP147">
        <f t="shared" si="86"/>
        <v>4.1670835200111354</v>
      </c>
      <c r="AQ147">
        <f t="shared" si="87"/>
        <v>0.13504423465981896</v>
      </c>
      <c r="AR147" t="e">
        <f t="shared" si="88"/>
        <v>#VALUE!</v>
      </c>
      <c r="AS147" t="e">
        <f t="shared" si="89"/>
        <v>#VALUE!</v>
      </c>
      <c r="AT147">
        <f t="shared" si="90"/>
        <v>1.5675852779496887E-4</v>
      </c>
      <c r="AU147">
        <f t="shared" si="91"/>
        <v>7.8252820506660908E-6</v>
      </c>
      <c r="AW147">
        <f t="shared" si="92"/>
        <v>14.041666666666666</v>
      </c>
      <c r="AX147">
        <f t="shared" si="93"/>
        <v>2.15</v>
      </c>
      <c r="AY147">
        <f t="shared" si="94"/>
        <v>0.71080021436831853</v>
      </c>
      <c r="AZ147">
        <f t="shared" si="95"/>
        <v>0</v>
      </c>
      <c r="BA147">
        <f t="shared" si="96"/>
        <v>0</v>
      </c>
      <c r="BB147">
        <f t="shared" si="97"/>
        <v>0</v>
      </c>
      <c r="BC147">
        <f t="shared" si="98"/>
        <v>1.2779092095662884E-3</v>
      </c>
      <c r="BE147">
        <f t="shared" si="99"/>
        <v>8.0842357403064025</v>
      </c>
      <c r="BF147">
        <f t="shared" si="100"/>
        <v>7.3729685249948567</v>
      </c>
      <c r="BG147">
        <f t="shared" si="101"/>
        <v>4.1670835200111354</v>
      </c>
      <c r="BH147">
        <f t="shared" si="102"/>
        <v>0.13504423465981896</v>
      </c>
      <c r="BK147">
        <f t="shared" si="105"/>
        <v>3.1351705558993774E-4</v>
      </c>
      <c r="BL147">
        <f t="shared" si="104"/>
        <v>7.8252820506660908E-6</v>
      </c>
      <c r="BN147" s="1">
        <v>332.89280640000004</v>
      </c>
      <c r="BO147">
        <f t="shared" si="75"/>
        <v>16.903744790244552</v>
      </c>
      <c r="BP147">
        <f t="shared" si="76"/>
        <v>19.759653362309855</v>
      </c>
      <c r="BQ147">
        <f t="shared" si="106"/>
        <v>0.85546767852148931</v>
      </c>
    </row>
    <row r="148" spans="1:69" x14ac:dyDescent="0.25">
      <c r="A148" s="1" t="s">
        <v>501</v>
      </c>
      <c r="B148" s="1">
        <v>201602160</v>
      </c>
      <c r="C148" s="1" t="s">
        <v>287</v>
      </c>
      <c r="D148" s="1" t="s">
        <v>304</v>
      </c>
      <c r="E148" s="1">
        <v>4953880</v>
      </c>
      <c r="F148" s="1">
        <v>332.89280640000004</v>
      </c>
      <c r="G148" s="1" t="s">
        <v>29</v>
      </c>
      <c r="H148" s="1" t="s">
        <v>254</v>
      </c>
      <c r="I148" s="2">
        <v>42526.40625</v>
      </c>
      <c r="K148" s="1">
        <v>8.1434999999999995</v>
      </c>
      <c r="L148" s="1">
        <v>1581</v>
      </c>
      <c r="O148" s="1">
        <v>699</v>
      </c>
      <c r="P148" s="1">
        <v>223</v>
      </c>
      <c r="Q148" s="1">
        <v>27.5</v>
      </c>
      <c r="V148" s="1">
        <v>151000</v>
      </c>
      <c r="W148" s="1">
        <v>92200</v>
      </c>
      <c r="X148" s="1">
        <v>102000</v>
      </c>
      <c r="Y148" s="1">
        <v>5400</v>
      </c>
      <c r="Z148" s="1" t="s">
        <v>24</v>
      </c>
      <c r="AA148" s="1" t="s">
        <v>111</v>
      </c>
      <c r="AB148" s="1">
        <v>11.598000000000001</v>
      </c>
      <c r="AD148" s="1" t="s">
        <v>24</v>
      </c>
      <c r="AF148">
        <f t="shared" si="77"/>
        <v>7.28125</v>
      </c>
      <c r="AG148">
        <f t="shared" si="78"/>
        <v>2.23</v>
      </c>
      <c r="AH148">
        <f t="shared" si="79"/>
        <v>0.77567483710828411</v>
      </c>
      <c r="AI148">
        <f t="shared" si="80"/>
        <v>0</v>
      </c>
      <c r="AJ148">
        <f t="shared" si="81"/>
        <v>0</v>
      </c>
      <c r="AK148">
        <f t="shared" si="82"/>
        <v>0</v>
      </c>
      <c r="AL148">
        <f t="shared" si="83"/>
        <v>1.3915537948446691E-3</v>
      </c>
      <c r="AN148">
        <f t="shared" si="84"/>
        <v>3.7676530765008236</v>
      </c>
      <c r="AO148">
        <f t="shared" si="85"/>
        <v>3.7934581361859698</v>
      </c>
      <c r="AP148">
        <f t="shared" si="86"/>
        <v>4.4367695098239643</v>
      </c>
      <c r="AQ148">
        <f t="shared" si="87"/>
        <v>0.13811342181117847</v>
      </c>
      <c r="AR148" t="e">
        <f t="shared" si="88"/>
        <v>#VALUE!</v>
      </c>
      <c r="AS148" t="e">
        <f t="shared" si="89"/>
        <v>#VALUE!</v>
      </c>
      <c r="AT148">
        <f t="shared" si="90"/>
        <v>2.1111070661472935E-4</v>
      </c>
      <c r="AU148">
        <f t="shared" si="91"/>
        <v>7.1862115838045704E-6</v>
      </c>
      <c r="AW148">
        <f t="shared" si="92"/>
        <v>14.5625</v>
      </c>
      <c r="AX148">
        <f t="shared" si="93"/>
        <v>2.23</v>
      </c>
      <c r="AY148">
        <f t="shared" si="94"/>
        <v>0.77567483710828411</v>
      </c>
      <c r="AZ148">
        <f t="shared" si="95"/>
        <v>0</v>
      </c>
      <c r="BA148">
        <f t="shared" si="96"/>
        <v>0</v>
      </c>
      <c r="BB148">
        <f t="shared" si="97"/>
        <v>0</v>
      </c>
      <c r="BC148">
        <f t="shared" si="98"/>
        <v>1.3915537948446691E-3</v>
      </c>
      <c r="BE148">
        <f t="shared" si="99"/>
        <v>7.5353061530016472</v>
      </c>
      <c r="BF148">
        <f t="shared" si="100"/>
        <v>7.5869162723719397</v>
      </c>
      <c r="BG148">
        <f t="shared" si="101"/>
        <v>4.4367695098239643</v>
      </c>
      <c r="BH148">
        <f t="shared" si="102"/>
        <v>0.13811342181117847</v>
      </c>
      <c r="BK148">
        <f t="shared" si="105"/>
        <v>4.222214132294587E-4</v>
      </c>
      <c r="BL148">
        <f t="shared" si="104"/>
        <v>7.1862115838045704E-6</v>
      </c>
      <c r="BN148" s="1">
        <v>332.89280640000004</v>
      </c>
      <c r="BO148">
        <f t="shared" si="75"/>
        <v>17.56956639090313</v>
      </c>
      <c r="BP148">
        <f t="shared" si="76"/>
        <v>19.697534764633541</v>
      </c>
      <c r="BQ148">
        <f t="shared" si="106"/>
        <v>0.89196778179820102</v>
      </c>
    </row>
    <row r="149" spans="1:69" x14ac:dyDescent="0.25">
      <c r="A149" s="1" t="s">
        <v>505</v>
      </c>
      <c r="B149" s="1">
        <v>201602470</v>
      </c>
      <c r="C149" s="1" t="s">
        <v>287</v>
      </c>
      <c r="D149" s="1" t="s">
        <v>307</v>
      </c>
      <c r="E149" s="1">
        <v>4953880</v>
      </c>
      <c r="F149" s="1">
        <v>332.89280640000004</v>
      </c>
      <c r="G149" s="1" t="s">
        <v>29</v>
      </c>
      <c r="H149" s="1" t="s">
        <v>254</v>
      </c>
      <c r="I149" s="2">
        <v>42539.614583333336</v>
      </c>
      <c r="K149" s="1">
        <v>8.1640000000000015</v>
      </c>
      <c r="L149" s="1">
        <v>1604</v>
      </c>
      <c r="O149" s="1">
        <v>725</v>
      </c>
      <c r="P149" s="1">
        <v>203</v>
      </c>
      <c r="Q149" s="1">
        <v>27.6</v>
      </c>
      <c r="V149" s="1">
        <v>164000</v>
      </c>
      <c r="W149" s="1">
        <v>95400</v>
      </c>
      <c r="X149" s="1">
        <v>102000</v>
      </c>
      <c r="Y149" s="1">
        <v>5380</v>
      </c>
      <c r="Z149" s="1" t="s">
        <v>24</v>
      </c>
      <c r="AA149" s="1" t="s">
        <v>111</v>
      </c>
      <c r="AB149" s="1">
        <v>13.653</v>
      </c>
      <c r="AD149" s="1" t="s">
        <v>24</v>
      </c>
      <c r="AF149">
        <f t="shared" si="77"/>
        <v>7.552083333333333</v>
      </c>
      <c r="AG149">
        <f t="shared" si="78"/>
        <v>2.0299999999999998</v>
      </c>
      <c r="AH149">
        <f t="shared" si="79"/>
        <v>0.77849547287958698</v>
      </c>
      <c r="AI149">
        <f t="shared" si="80"/>
        <v>0</v>
      </c>
      <c r="AJ149">
        <f t="shared" si="81"/>
        <v>0</v>
      </c>
      <c r="AK149">
        <f t="shared" si="82"/>
        <v>0</v>
      </c>
      <c r="AL149">
        <f t="shared" si="83"/>
        <v>1.4588142602753509E-3</v>
      </c>
      <c r="AN149">
        <f t="shared" si="84"/>
        <v>4.0920205599081791</v>
      </c>
      <c r="AO149">
        <f t="shared" si="85"/>
        <v>3.9251182884180209</v>
      </c>
      <c r="AP149">
        <f t="shared" si="86"/>
        <v>4.4367695098239643</v>
      </c>
      <c r="AQ149">
        <f t="shared" si="87"/>
        <v>0.13760189061928524</v>
      </c>
      <c r="AR149" t="e">
        <f t="shared" si="88"/>
        <v>#VALUE!</v>
      </c>
      <c r="AS149" t="e">
        <f t="shared" si="89"/>
        <v>#VALUE!</v>
      </c>
      <c r="AT149">
        <f t="shared" si="90"/>
        <v>2.4851650951982233E-4</v>
      </c>
      <c r="AU149">
        <f t="shared" si="91"/>
        <v>6.854882264526571E-6</v>
      </c>
      <c r="AW149">
        <f t="shared" si="92"/>
        <v>15.104166666666666</v>
      </c>
      <c r="AX149">
        <f t="shared" si="93"/>
        <v>2.0299999999999998</v>
      </c>
      <c r="AY149">
        <f t="shared" si="94"/>
        <v>0.77849547287958698</v>
      </c>
      <c r="AZ149">
        <f t="shared" si="95"/>
        <v>0</v>
      </c>
      <c r="BA149">
        <f t="shared" si="96"/>
        <v>0</v>
      </c>
      <c r="BB149">
        <f t="shared" si="97"/>
        <v>0</v>
      </c>
      <c r="BC149">
        <f t="shared" si="98"/>
        <v>1.4588142602753509E-3</v>
      </c>
      <c r="BE149">
        <f t="shared" si="99"/>
        <v>8.1840411198163583</v>
      </c>
      <c r="BF149">
        <f t="shared" si="100"/>
        <v>7.8502365768360418</v>
      </c>
      <c r="BG149">
        <f t="shared" si="101"/>
        <v>4.4367695098239643</v>
      </c>
      <c r="BH149">
        <f t="shared" si="102"/>
        <v>0.13760189061928524</v>
      </c>
      <c r="BK149">
        <f t="shared" si="105"/>
        <v>4.9703301903964467E-4</v>
      </c>
      <c r="BL149">
        <f t="shared" si="104"/>
        <v>6.854882264526571E-6</v>
      </c>
      <c r="BN149" s="1">
        <v>332.89280640000004</v>
      </c>
      <c r="BO149">
        <f t="shared" si="75"/>
        <v>17.914120953806528</v>
      </c>
      <c r="BP149">
        <f t="shared" si="76"/>
        <v>20.609152984996957</v>
      </c>
      <c r="BQ149">
        <f t="shared" si="106"/>
        <v>0.86923130547129435</v>
      </c>
    </row>
    <row r="150" spans="1:69" x14ac:dyDescent="0.25">
      <c r="A150" s="1" t="s">
        <v>502</v>
      </c>
      <c r="B150" s="1">
        <v>201602561</v>
      </c>
      <c r="C150" s="1" t="s">
        <v>287</v>
      </c>
      <c r="D150" s="1" t="s">
        <v>308</v>
      </c>
      <c r="E150" s="1">
        <v>4953880</v>
      </c>
      <c r="F150" s="1">
        <v>332.89280640000004</v>
      </c>
      <c r="G150" s="1" t="s">
        <v>29</v>
      </c>
      <c r="H150" s="1" t="s">
        <v>254</v>
      </c>
      <c r="I150" s="2">
        <v>42546.59375</v>
      </c>
      <c r="K150" s="1">
        <v>8.1464999999999996</v>
      </c>
      <c r="L150" s="1">
        <v>1615</v>
      </c>
      <c r="O150" s="1">
        <v>749</v>
      </c>
      <c r="P150" s="1">
        <v>192</v>
      </c>
      <c r="Q150" s="1">
        <v>29.7</v>
      </c>
      <c r="V150" s="1">
        <v>150000</v>
      </c>
      <c r="W150" s="1">
        <v>96700</v>
      </c>
      <c r="X150" s="1">
        <v>114000</v>
      </c>
      <c r="Y150" s="1">
        <v>5450</v>
      </c>
      <c r="Z150" s="1" t="s">
        <v>24</v>
      </c>
      <c r="AA150" s="1" t="s">
        <v>111</v>
      </c>
      <c r="AB150" s="1">
        <v>12.973000000000001</v>
      </c>
      <c r="AD150" s="1" t="s">
        <v>24</v>
      </c>
      <c r="AF150">
        <f t="shared" si="77"/>
        <v>7.802083333333333</v>
      </c>
      <c r="AG150">
        <f t="shared" si="78"/>
        <v>1.92</v>
      </c>
      <c r="AH150">
        <f t="shared" si="79"/>
        <v>0.83772882407694682</v>
      </c>
      <c r="AI150">
        <f t="shared" si="80"/>
        <v>0</v>
      </c>
      <c r="AJ150">
        <f t="shared" si="81"/>
        <v>0</v>
      </c>
      <c r="AK150">
        <f t="shared" si="82"/>
        <v>0</v>
      </c>
      <c r="AL150">
        <f t="shared" si="83"/>
        <v>1.4011995849400043E-3</v>
      </c>
      <c r="AN150">
        <f t="shared" si="84"/>
        <v>3.7427017316233346</v>
      </c>
      <c r="AO150">
        <f t="shared" si="85"/>
        <v>3.9786052252622919</v>
      </c>
      <c r="AP150">
        <f t="shared" si="86"/>
        <v>4.958742393332666</v>
      </c>
      <c r="AQ150">
        <f t="shared" si="87"/>
        <v>0.13939224979091161</v>
      </c>
      <c r="AR150" t="e">
        <f t="shared" si="88"/>
        <v>#VALUE!</v>
      </c>
      <c r="AS150" t="e">
        <f t="shared" si="89"/>
        <v>#VALUE!</v>
      </c>
      <c r="AT150">
        <f t="shared" si="90"/>
        <v>2.3613892023735848E-4</v>
      </c>
      <c r="AU150">
        <f t="shared" si="91"/>
        <v>7.1367420512247441E-6</v>
      </c>
      <c r="AW150">
        <f t="shared" si="92"/>
        <v>15.604166666666666</v>
      </c>
      <c r="AX150">
        <f t="shared" si="93"/>
        <v>1.92</v>
      </c>
      <c r="AY150">
        <f t="shared" si="94"/>
        <v>0.83772882407694682</v>
      </c>
      <c r="AZ150">
        <f t="shared" si="95"/>
        <v>0</v>
      </c>
      <c r="BA150">
        <f t="shared" si="96"/>
        <v>0</v>
      </c>
      <c r="BB150">
        <f t="shared" si="97"/>
        <v>0</v>
      </c>
      <c r="BC150">
        <f t="shared" si="98"/>
        <v>1.4011995849400043E-3</v>
      </c>
      <c r="BE150">
        <f t="shared" si="99"/>
        <v>7.4854034632466693</v>
      </c>
      <c r="BF150">
        <f t="shared" si="100"/>
        <v>7.9572104505245838</v>
      </c>
      <c r="BG150">
        <f t="shared" si="101"/>
        <v>4.958742393332666</v>
      </c>
      <c r="BH150">
        <f t="shared" si="102"/>
        <v>0.13939224979091161</v>
      </c>
      <c r="BK150">
        <f t="shared" si="105"/>
        <v>4.7227784047471695E-4</v>
      </c>
      <c r="BL150">
        <f t="shared" si="104"/>
        <v>7.1367420512247441E-6</v>
      </c>
      <c r="BN150" s="1">
        <v>332.89280640000004</v>
      </c>
      <c r="BO150">
        <f t="shared" si="75"/>
        <v>18.363296690328553</v>
      </c>
      <c r="BP150">
        <f t="shared" si="76"/>
        <v>20.541227971477362</v>
      </c>
      <c r="BQ150">
        <f t="shared" si="106"/>
        <v>0.8939726834163475</v>
      </c>
    </row>
    <row r="151" spans="1:69" x14ac:dyDescent="0.25">
      <c r="A151" s="1" t="s">
        <v>497</v>
      </c>
      <c r="B151" s="1">
        <v>201602110</v>
      </c>
      <c r="C151" s="1" t="s">
        <v>287</v>
      </c>
      <c r="D151" s="1" t="s">
        <v>303</v>
      </c>
      <c r="E151" s="1">
        <v>4953880</v>
      </c>
      <c r="F151" s="1">
        <v>332.89280640000004</v>
      </c>
      <c r="G151" s="1" t="s">
        <v>29</v>
      </c>
      <c r="H151" s="1" t="s">
        <v>254</v>
      </c>
      <c r="I151" s="2">
        <v>42521.666666666664</v>
      </c>
      <c r="K151" s="1">
        <v>8.1165000000000003</v>
      </c>
      <c r="L151" s="1">
        <v>1647</v>
      </c>
      <c r="O151" s="1">
        <v>750</v>
      </c>
      <c r="P151" s="1">
        <v>213</v>
      </c>
      <c r="Q151" s="1">
        <v>29.5</v>
      </c>
      <c r="V151" s="1">
        <v>166000</v>
      </c>
      <c r="W151" s="1">
        <v>104000</v>
      </c>
      <c r="X151" s="1">
        <v>115000</v>
      </c>
      <c r="Y151" s="1">
        <v>5480</v>
      </c>
      <c r="Z151" s="1" t="s">
        <v>24</v>
      </c>
      <c r="AA151" s="1" t="s">
        <v>111</v>
      </c>
      <c r="AB151" s="1">
        <v>16.056000000000001</v>
      </c>
      <c r="AD151" s="1" t="s">
        <v>24</v>
      </c>
      <c r="AF151">
        <f t="shared" si="77"/>
        <v>7.8125</v>
      </c>
      <c r="AG151">
        <f t="shared" si="78"/>
        <v>2.13</v>
      </c>
      <c r="AH151">
        <f t="shared" si="79"/>
        <v>0.83208755253434119</v>
      </c>
      <c r="AI151">
        <f t="shared" si="80"/>
        <v>0</v>
      </c>
      <c r="AJ151">
        <f t="shared" si="81"/>
        <v>0</v>
      </c>
      <c r="AK151">
        <f t="shared" si="82"/>
        <v>0</v>
      </c>
      <c r="AL151">
        <f t="shared" si="83"/>
        <v>1.307675538920218E-3</v>
      </c>
      <c r="AN151">
        <f t="shared" si="84"/>
        <v>4.1419232496631571</v>
      </c>
      <c r="AO151">
        <f t="shared" si="85"/>
        <v>4.2789549475416582</v>
      </c>
      <c r="AP151">
        <f t="shared" si="86"/>
        <v>5.0022401336250581</v>
      </c>
      <c r="AQ151">
        <f t="shared" si="87"/>
        <v>0.14015954657875149</v>
      </c>
      <c r="AR151" t="e">
        <f t="shared" si="88"/>
        <v>#VALUE!</v>
      </c>
      <c r="AS151" t="e">
        <f t="shared" si="89"/>
        <v>#VALUE!</v>
      </c>
      <c r="AT151">
        <f t="shared" si="90"/>
        <v>2.9225672576358808E-4</v>
      </c>
      <c r="AU151">
        <f t="shared" si="91"/>
        <v>7.6471568843883181E-6</v>
      </c>
      <c r="AW151">
        <f t="shared" si="92"/>
        <v>15.625</v>
      </c>
      <c r="AX151">
        <f t="shared" si="93"/>
        <v>2.13</v>
      </c>
      <c r="AY151">
        <f t="shared" si="94"/>
        <v>0.83208755253434119</v>
      </c>
      <c r="AZ151">
        <f t="shared" si="95"/>
        <v>0</v>
      </c>
      <c r="BA151">
        <f t="shared" si="96"/>
        <v>0</v>
      </c>
      <c r="BB151">
        <f t="shared" si="97"/>
        <v>0</v>
      </c>
      <c r="BC151">
        <f t="shared" si="98"/>
        <v>1.307675538920218E-3</v>
      </c>
      <c r="BE151">
        <f t="shared" si="99"/>
        <v>8.2838464993263141</v>
      </c>
      <c r="BF151">
        <f t="shared" si="100"/>
        <v>8.5579098950833163</v>
      </c>
      <c r="BG151">
        <f t="shared" si="101"/>
        <v>5.0022401336250581</v>
      </c>
      <c r="BH151">
        <f t="shared" si="102"/>
        <v>0.14015954657875149</v>
      </c>
      <c r="BK151">
        <f t="shared" si="105"/>
        <v>5.8451345152717616E-4</v>
      </c>
      <c r="BL151">
        <f t="shared" si="104"/>
        <v>7.6471568843883181E-6</v>
      </c>
      <c r="BN151" s="1">
        <v>332.89280640000004</v>
      </c>
      <c r="BO151">
        <f t="shared" si="75"/>
        <v>18.58839522807326</v>
      </c>
      <c r="BP151">
        <f t="shared" si="76"/>
        <v>21.984748235221851</v>
      </c>
      <c r="BQ151">
        <f t="shared" si="106"/>
        <v>0.84551321803598001</v>
      </c>
    </row>
    <row r="152" spans="1:69" x14ac:dyDescent="0.25">
      <c r="A152" s="1" t="s">
        <v>491</v>
      </c>
      <c r="B152" s="1">
        <v>201601871</v>
      </c>
      <c r="C152" s="1" t="s">
        <v>287</v>
      </c>
      <c r="D152" s="1" t="s">
        <v>302</v>
      </c>
      <c r="E152" s="1">
        <v>4953880</v>
      </c>
      <c r="F152" s="1">
        <v>332.89280640000004</v>
      </c>
      <c r="G152" s="1" t="s">
        <v>29</v>
      </c>
      <c r="H152" s="1" t="s">
        <v>254</v>
      </c>
      <c r="I152" s="2">
        <v>42511.614583333336</v>
      </c>
      <c r="K152" s="1">
        <v>8.0655000000000001</v>
      </c>
      <c r="L152" s="1">
        <v>1768</v>
      </c>
      <c r="O152" s="1">
        <v>861</v>
      </c>
      <c r="P152" s="1">
        <v>212</v>
      </c>
      <c r="Q152" s="1">
        <v>31.6</v>
      </c>
      <c r="V152" s="1">
        <v>183000</v>
      </c>
      <c r="W152" s="1">
        <v>112000</v>
      </c>
      <c r="X152" s="1">
        <v>124000</v>
      </c>
      <c r="Y152" s="1">
        <v>5660</v>
      </c>
      <c r="Z152" s="1" t="s">
        <v>24</v>
      </c>
      <c r="AA152" s="1" t="s">
        <v>111</v>
      </c>
      <c r="AB152" s="1">
        <v>12.903</v>
      </c>
      <c r="AD152" s="1" t="s">
        <v>24</v>
      </c>
      <c r="AF152">
        <f t="shared" si="77"/>
        <v>8.96875</v>
      </c>
      <c r="AG152">
        <f t="shared" si="78"/>
        <v>2.12</v>
      </c>
      <c r="AH152">
        <f t="shared" si="79"/>
        <v>0.89132090373170114</v>
      </c>
      <c r="AI152">
        <f t="shared" si="80"/>
        <v>0</v>
      </c>
      <c r="AJ152">
        <f t="shared" si="81"/>
        <v>0</v>
      </c>
      <c r="AK152">
        <f t="shared" si="82"/>
        <v>0</v>
      </c>
      <c r="AL152">
        <f t="shared" si="83"/>
        <v>1.1627865510033528E-3</v>
      </c>
      <c r="AN152">
        <f t="shared" si="84"/>
        <v>4.5660961125804684</v>
      </c>
      <c r="AO152">
        <f t="shared" si="85"/>
        <v>4.6081053281217859</v>
      </c>
      <c r="AP152">
        <f t="shared" si="86"/>
        <v>5.3937197962565842</v>
      </c>
      <c r="AQ152">
        <f t="shared" si="87"/>
        <v>0.14476332730579078</v>
      </c>
      <c r="AR152" t="e">
        <f t="shared" si="88"/>
        <v>#VALUE!</v>
      </c>
      <c r="AS152" t="e">
        <f t="shared" si="89"/>
        <v>#VALUE!</v>
      </c>
      <c r="AT152">
        <f t="shared" si="90"/>
        <v>2.3486475663475192E-4</v>
      </c>
      <c r="AU152">
        <f t="shared" si="91"/>
        <v>8.6000306688885296E-6</v>
      </c>
      <c r="AW152">
        <f t="shared" si="92"/>
        <v>17.9375</v>
      </c>
      <c r="AX152">
        <f t="shared" si="93"/>
        <v>2.12</v>
      </c>
      <c r="AY152">
        <f t="shared" si="94"/>
        <v>0.89132090373170114</v>
      </c>
      <c r="AZ152">
        <f t="shared" si="95"/>
        <v>0</v>
      </c>
      <c r="BA152">
        <f t="shared" si="96"/>
        <v>0</v>
      </c>
      <c r="BB152">
        <f t="shared" si="97"/>
        <v>0</v>
      </c>
      <c r="BC152">
        <f t="shared" si="98"/>
        <v>1.1627865510033528E-3</v>
      </c>
      <c r="BE152">
        <f t="shared" si="99"/>
        <v>9.1321922251609369</v>
      </c>
      <c r="BF152">
        <f t="shared" si="100"/>
        <v>9.2162106562435717</v>
      </c>
      <c r="BG152">
        <f t="shared" si="101"/>
        <v>5.3937197962565842</v>
      </c>
      <c r="BH152">
        <f t="shared" si="102"/>
        <v>0.14476332730579078</v>
      </c>
      <c r="BK152">
        <f t="shared" si="105"/>
        <v>4.6972951326950383E-4</v>
      </c>
      <c r="BL152">
        <f t="shared" si="104"/>
        <v>8.6000306688885296E-6</v>
      </c>
      <c r="BN152" s="1">
        <v>332.89280640000004</v>
      </c>
      <c r="BO152">
        <f t="shared" si="75"/>
        <v>20.949983690282703</v>
      </c>
      <c r="BP152">
        <f t="shared" si="76"/>
        <v>23.887364334510824</v>
      </c>
      <c r="BQ152">
        <f t="shared" si="106"/>
        <v>0.87703203237100569</v>
      </c>
    </row>
    <row r="153" spans="1:69" x14ac:dyDescent="0.25">
      <c r="A153" s="1" t="s">
        <v>496</v>
      </c>
      <c r="B153" s="1">
        <v>201600687</v>
      </c>
      <c r="C153" s="1" t="s">
        <v>287</v>
      </c>
      <c r="D153" s="1" t="s">
        <v>289</v>
      </c>
      <c r="E153" s="1">
        <v>4953880</v>
      </c>
      <c r="F153" s="1">
        <v>332.89280640000004</v>
      </c>
      <c r="G153" s="1" t="s">
        <v>29</v>
      </c>
      <c r="H153" s="1" t="s">
        <v>254</v>
      </c>
      <c r="I153" s="2">
        <v>42423.732638888891</v>
      </c>
      <c r="K153" s="1">
        <v>8.1110000000000007</v>
      </c>
      <c r="L153" s="1">
        <v>1919</v>
      </c>
      <c r="O153" s="1">
        <v>955</v>
      </c>
      <c r="P153" s="1">
        <v>257</v>
      </c>
      <c r="Q153" s="1">
        <v>31.1</v>
      </c>
      <c r="V153" s="1">
        <v>213700</v>
      </c>
      <c r="W153" s="1">
        <v>114800</v>
      </c>
      <c r="X153" s="1">
        <v>118600</v>
      </c>
      <c r="Y153" s="1">
        <v>6782</v>
      </c>
      <c r="Z153" s="1" t="s">
        <v>24</v>
      </c>
      <c r="AA153" s="1" t="s">
        <v>111</v>
      </c>
      <c r="AB153" s="1">
        <v>12.725</v>
      </c>
      <c r="AD153" s="1" t="s">
        <v>24</v>
      </c>
      <c r="AF153">
        <f t="shared" si="77"/>
        <v>9.9479166666666661</v>
      </c>
      <c r="AG153">
        <f t="shared" si="78"/>
        <v>2.57</v>
      </c>
      <c r="AH153">
        <f t="shared" si="79"/>
        <v>0.87721772487518679</v>
      </c>
      <c r="AI153">
        <f t="shared" si="80"/>
        <v>0</v>
      </c>
      <c r="AJ153">
        <f t="shared" si="81"/>
        <v>0</v>
      </c>
      <c r="AK153">
        <f t="shared" si="82"/>
        <v>0</v>
      </c>
      <c r="AL153">
        <f t="shared" si="83"/>
        <v>1.2912192736135345E-3</v>
      </c>
      <c r="AN153">
        <f t="shared" si="84"/>
        <v>5.3321024003193775</v>
      </c>
      <c r="AO153">
        <f t="shared" si="85"/>
        <v>4.7233079613248306</v>
      </c>
      <c r="AP153">
        <f t="shared" si="86"/>
        <v>5.1588319986776687</v>
      </c>
      <c r="AQ153">
        <f t="shared" si="87"/>
        <v>0.17346022717100232</v>
      </c>
      <c r="AR153" t="e">
        <f t="shared" si="88"/>
        <v>#VALUE!</v>
      </c>
      <c r="AS153" t="e">
        <f t="shared" si="89"/>
        <v>#VALUE!</v>
      </c>
      <c r="AT153">
        <f t="shared" si="90"/>
        <v>2.3162474061669519E-4</v>
      </c>
      <c r="AU153">
        <f t="shared" si="91"/>
        <v>7.7446179780251494E-6</v>
      </c>
      <c r="AW153">
        <f t="shared" si="92"/>
        <v>19.895833333333332</v>
      </c>
      <c r="AX153">
        <f t="shared" si="93"/>
        <v>2.57</v>
      </c>
      <c r="AY153">
        <f t="shared" si="94"/>
        <v>0.87721772487518679</v>
      </c>
      <c r="AZ153">
        <f t="shared" si="95"/>
        <v>0</v>
      </c>
      <c r="BA153">
        <f t="shared" si="96"/>
        <v>0</v>
      </c>
      <c r="BB153">
        <f t="shared" si="97"/>
        <v>0</v>
      </c>
      <c r="BC153">
        <f t="shared" si="98"/>
        <v>1.2912192736135345E-3</v>
      </c>
      <c r="BE153">
        <f t="shared" si="99"/>
        <v>10.664204800638755</v>
      </c>
      <c r="BF153">
        <f t="shared" si="100"/>
        <v>9.4466159226496611</v>
      </c>
      <c r="BG153">
        <f t="shared" si="101"/>
        <v>5.1588319986776687</v>
      </c>
      <c r="BH153">
        <f t="shared" si="102"/>
        <v>0.17346022717100232</v>
      </c>
      <c r="BK153">
        <f t="shared" si="105"/>
        <v>4.6324948123339037E-4</v>
      </c>
      <c r="BL153">
        <f t="shared" si="104"/>
        <v>7.7446179780251494E-6</v>
      </c>
      <c r="BN153" s="1">
        <v>332.89280640000004</v>
      </c>
      <c r="BO153">
        <f t="shared" si="75"/>
        <v>23.344342277482134</v>
      </c>
      <c r="BP153">
        <f t="shared" si="76"/>
        <v>25.443583943236298</v>
      </c>
      <c r="BQ153">
        <f t="shared" si="106"/>
        <v>0.91749426219051944</v>
      </c>
    </row>
    <row r="154" spans="1:69" x14ac:dyDescent="0.25">
      <c r="A154" s="1" t="s">
        <v>484</v>
      </c>
      <c r="B154" s="1">
        <v>201600830</v>
      </c>
      <c r="C154" s="1" t="s">
        <v>287</v>
      </c>
      <c r="D154" s="1" t="s">
        <v>292</v>
      </c>
      <c r="E154" s="1">
        <v>4953880</v>
      </c>
      <c r="F154" s="1">
        <v>332.89280640000004</v>
      </c>
      <c r="G154" s="1" t="s">
        <v>29</v>
      </c>
      <c r="H154" s="1" t="s">
        <v>254</v>
      </c>
      <c r="I154" s="2">
        <v>42444.388888888891</v>
      </c>
      <c r="K154" s="1">
        <v>8.0175000000000001</v>
      </c>
      <c r="L154" s="1">
        <v>1894</v>
      </c>
      <c r="O154" s="1">
        <v>956</v>
      </c>
      <c r="P154" s="1">
        <v>203</v>
      </c>
      <c r="Q154" s="1">
        <v>32.5</v>
      </c>
      <c r="V154" s="1">
        <v>229000</v>
      </c>
      <c r="W154" s="1">
        <v>115000</v>
      </c>
      <c r="X154" s="1">
        <v>112000</v>
      </c>
      <c r="Y154" s="1">
        <v>4530</v>
      </c>
      <c r="Z154" s="1" t="s">
        <v>24</v>
      </c>
      <c r="AA154" s="1" t="s">
        <v>111</v>
      </c>
      <c r="AB154" s="1">
        <v>8.56</v>
      </c>
      <c r="AD154" s="1" t="s">
        <v>24</v>
      </c>
      <c r="AF154">
        <f t="shared" si="77"/>
        <v>9.9583333333333339</v>
      </c>
      <c r="AG154">
        <f t="shared" si="78"/>
        <v>2.0299999999999998</v>
      </c>
      <c r="AH154">
        <f t="shared" si="79"/>
        <v>0.91670662567342676</v>
      </c>
      <c r="AI154">
        <f t="shared" si="80"/>
        <v>0</v>
      </c>
      <c r="AJ154">
        <f t="shared" si="81"/>
        <v>0</v>
      </c>
      <c r="AK154">
        <f t="shared" si="82"/>
        <v>0</v>
      </c>
      <c r="AL154">
        <f t="shared" si="83"/>
        <v>1.0411181076233379E-3</v>
      </c>
      <c r="AN154">
        <f t="shared" si="84"/>
        <v>5.7138579769449569</v>
      </c>
      <c r="AO154">
        <f t="shared" si="85"/>
        <v>4.7315367208393333</v>
      </c>
      <c r="AP154">
        <f t="shared" si="86"/>
        <v>4.8717469127478825</v>
      </c>
      <c r="AQ154">
        <f t="shared" si="87"/>
        <v>0.11586181496382195</v>
      </c>
      <c r="AR154" t="e">
        <f t="shared" si="88"/>
        <v>#VALUE!</v>
      </c>
      <c r="AS154" t="e">
        <f t="shared" si="89"/>
        <v>#VALUE!</v>
      </c>
      <c r="AT154">
        <f t="shared" si="90"/>
        <v>1.5581200626160399E-4</v>
      </c>
      <c r="AU154">
        <f t="shared" si="91"/>
        <v>9.6050581838672925E-6</v>
      </c>
      <c r="AW154">
        <f t="shared" si="92"/>
        <v>19.916666666666668</v>
      </c>
      <c r="AX154">
        <f t="shared" si="93"/>
        <v>2.0299999999999998</v>
      </c>
      <c r="AY154">
        <f t="shared" si="94"/>
        <v>0.91670662567342676</v>
      </c>
      <c r="AZ154">
        <f t="shared" si="95"/>
        <v>0</v>
      </c>
      <c r="BA154">
        <f t="shared" si="96"/>
        <v>0</v>
      </c>
      <c r="BB154">
        <f t="shared" si="97"/>
        <v>0</v>
      </c>
      <c r="BC154">
        <f t="shared" si="98"/>
        <v>1.0411181076233379E-3</v>
      </c>
      <c r="BE154">
        <f t="shared" si="99"/>
        <v>11.427715953889914</v>
      </c>
      <c r="BF154">
        <f t="shared" si="100"/>
        <v>9.4630734416786666</v>
      </c>
      <c r="BG154">
        <f t="shared" si="101"/>
        <v>4.8717469127478825</v>
      </c>
      <c r="BH154">
        <f t="shared" si="102"/>
        <v>0.11586181496382195</v>
      </c>
      <c r="BK154">
        <f t="shared" si="105"/>
        <v>3.1162401252320799E-4</v>
      </c>
      <c r="BL154">
        <f t="shared" si="104"/>
        <v>9.6050581838672925E-6</v>
      </c>
      <c r="BN154" s="1">
        <v>332.89280640000004</v>
      </c>
      <c r="BO154">
        <f t="shared" si="75"/>
        <v>22.864414410447718</v>
      </c>
      <c r="BP154">
        <f t="shared" si="76"/>
        <v>25.878719352350991</v>
      </c>
      <c r="BQ154">
        <f t="shared" si="106"/>
        <v>0.88352186594467497</v>
      </c>
    </row>
    <row r="155" spans="1:69" x14ac:dyDescent="0.25">
      <c r="A155" s="1" t="s">
        <v>503</v>
      </c>
      <c r="B155" s="1">
        <v>201601707</v>
      </c>
      <c r="C155" s="1" t="s">
        <v>287</v>
      </c>
      <c r="D155" s="1" t="s">
        <v>301</v>
      </c>
      <c r="E155" s="1">
        <v>4953880</v>
      </c>
      <c r="F155" s="1">
        <v>332.89280640000004</v>
      </c>
      <c r="G155" s="1" t="s">
        <v>29</v>
      </c>
      <c r="H155" s="1" t="s">
        <v>254</v>
      </c>
      <c r="I155" s="2">
        <v>42505.479166666664</v>
      </c>
      <c r="K155" s="1">
        <v>8.1545000000000005</v>
      </c>
      <c r="L155" s="1">
        <v>2010</v>
      </c>
      <c r="O155" s="1">
        <v>975</v>
      </c>
      <c r="P155" s="1">
        <v>200</v>
      </c>
      <c r="Q155" s="1">
        <v>38</v>
      </c>
      <c r="V155" s="1">
        <v>183000</v>
      </c>
      <c r="W155" s="1">
        <v>121000</v>
      </c>
      <c r="X155" s="1">
        <v>144000</v>
      </c>
      <c r="Y155" s="1">
        <v>6000</v>
      </c>
      <c r="Z155" s="1" t="s">
        <v>24</v>
      </c>
      <c r="AA155" s="1" t="s">
        <v>111</v>
      </c>
      <c r="AB155" s="1">
        <v>31.053000000000001</v>
      </c>
      <c r="AD155" s="1" t="s">
        <v>24</v>
      </c>
      <c r="AF155">
        <f t="shared" si="77"/>
        <v>10.15625</v>
      </c>
      <c r="AG155">
        <f t="shared" si="78"/>
        <v>2</v>
      </c>
      <c r="AH155">
        <f t="shared" si="79"/>
        <v>1.0718415930950835</v>
      </c>
      <c r="AI155">
        <f t="shared" si="80"/>
        <v>0</v>
      </c>
      <c r="AJ155">
        <f t="shared" si="81"/>
        <v>0</v>
      </c>
      <c r="AK155">
        <f t="shared" si="82"/>
        <v>0</v>
      </c>
      <c r="AL155">
        <f t="shared" si="83"/>
        <v>1.4272498301648945E-3</v>
      </c>
      <c r="AN155">
        <f t="shared" si="84"/>
        <v>4.5660961125804684</v>
      </c>
      <c r="AO155">
        <f t="shared" si="85"/>
        <v>4.9783995062744291</v>
      </c>
      <c r="AP155">
        <f t="shared" si="86"/>
        <v>6.2636746021044205</v>
      </c>
      <c r="AQ155">
        <f t="shared" si="87"/>
        <v>0.1534593575679761</v>
      </c>
      <c r="AR155" t="e">
        <f t="shared" si="88"/>
        <v>#VALUE!</v>
      </c>
      <c r="AS155" t="e">
        <f t="shared" si="89"/>
        <v>#VALUE!</v>
      </c>
      <c r="AT155">
        <f t="shared" si="90"/>
        <v>5.6523717645345667E-4</v>
      </c>
      <c r="AU155">
        <f t="shared" si="91"/>
        <v>7.0064818286541029E-6</v>
      </c>
      <c r="AW155">
        <f t="shared" si="92"/>
        <v>20.3125</v>
      </c>
      <c r="AX155">
        <f t="shared" si="93"/>
        <v>2</v>
      </c>
      <c r="AY155">
        <f t="shared" si="94"/>
        <v>1.0718415930950835</v>
      </c>
      <c r="AZ155">
        <f t="shared" si="95"/>
        <v>0</v>
      </c>
      <c r="BA155">
        <f t="shared" si="96"/>
        <v>0</v>
      </c>
      <c r="BB155">
        <f t="shared" si="97"/>
        <v>0</v>
      </c>
      <c r="BC155">
        <f t="shared" si="98"/>
        <v>1.4272498301648945E-3</v>
      </c>
      <c r="BE155">
        <f t="shared" si="99"/>
        <v>9.1321922251609369</v>
      </c>
      <c r="BF155">
        <f t="shared" si="100"/>
        <v>9.9567990125488581</v>
      </c>
      <c r="BG155">
        <f t="shared" si="101"/>
        <v>6.2636746021044205</v>
      </c>
      <c r="BH155">
        <f t="shared" si="102"/>
        <v>0.1534593575679761</v>
      </c>
      <c r="BK155">
        <f t="shared" si="105"/>
        <v>1.1304743529069133E-3</v>
      </c>
      <c r="BL155">
        <f t="shared" si="104"/>
        <v>7.0064818286541029E-6</v>
      </c>
      <c r="BN155" s="1">
        <v>332.89280640000004</v>
      </c>
      <c r="BO155">
        <f t="shared" si="75"/>
        <v>23.385768842925248</v>
      </c>
      <c r="BP155">
        <f t="shared" si="76"/>
        <v>25.507262678216925</v>
      </c>
      <c r="BQ155">
        <f t="shared" si="106"/>
        <v>0.91682785165719005</v>
      </c>
    </row>
    <row r="156" spans="1:69" x14ac:dyDescent="0.25">
      <c r="A156" s="1" t="s">
        <v>485</v>
      </c>
      <c r="B156" s="1">
        <v>201600926</v>
      </c>
      <c r="C156" s="1" t="s">
        <v>287</v>
      </c>
      <c r="D156" s="1" t="s">
        <v>293</v>
      </c>
      <c r="E156" s="1">
        <v>4953880</v>
      </c>
      <c r="F156" s="1">
        <v>332.89280640000004</v>
      </c>
      <c r="G156" s="1" t="s">
        <v>29</v>
      </c>
      <c r="H156" s="1" t="s">
        <v>254</v>
      </c>
      <c r="I156" s="2">
        <v>42451.4375</v>
      </c>
      <c r="K156" s="1">
        <v>8.0175000000000001</v>
      </c>
      <c r="L156" s="1">
        <v>1940</v>
      </c>
      <c r="O156" s="1">
        <v>983</v>
      </c>
      <c r="P156" s="1">
        <v>203</v>
      </c>
      <c r="Q156" s="1">
        <v>33.1</v>
      </c>
      <c r="V156" s="1">
        <v>231000</v>
      </c>
      <c r="W156" s="1">
        <v>118000</v>
      </c>
      <c r="X156" s="1">
        <v>118000</v>
      </c>
      <c r="Y156" s="1">
        <v>4640</v>
      </c>
      <c r="Z156" s="1" t="s">
        <v>24</v>
      </c>
      <c r="AA156" s="1" t="s">
        <v>111</v>
      </c>
      <c r="AB156" s="1">
        <v>9.7439999999999998</v>
      </c>
      <c r="AD156" s="1" t="s">
        <v>24</v>
      </c>
      <c r="AF156">
        <f t="shared" si="77"/>
        <v>10.239583333333334</v>
      </c>
      <c r="AG156">
        <f t="shared" si="78"/>
        <v>2.0299999999999998</v>
      </c>
      <c r="AH156">
        <f t="shared" si="79"/>
        <v>0.93363044030124387</v>
      </c>
      <c r="AI156">
        <f t="shared" si="80"/>
        <v>0</v>
      </c>
      <c r="AJ156">
        <f t="shared" si="81"/>
        <v>0</v>
      </c>
      <c r="AK156">
        <f t="shared" si="82"/>
        <v>0</v>
      </c>
      <c r="AL156">
        <f t="shared" si="83"/>
        <v>1.0411181076233379E-3</v>
      </c>
      <c r="AN156">
        <f t="shared" si="84"/>
        <v>5.7637606666999348</v>
      </c>
      <c r="AO156">
        <f t="shared" si="85"/>
        <v>4.8549681135568816</v>
      </c>
      <c r="AP156">
        <f t="shared" si="86"/>
        <v>5.1327333545022338</v>
      </c>
      <c r="AQ156">
        <f t="shared" si="87"/>
        <v>0.11867523651923484</v>
      </c>
      <c r="AR156" t="e">
        <f t="shared" si="88"/>
        <v>#VALUE!</v>
      </c>
      <c r="AS156" t="e">
        <f t="shared" si="89"/>
        <v>#VALUE!</v>
      </c>
      <c r="AT156">
        <f t="shared" si="90"/>
        <v>1.7736357348283518E-4</v>
      </c>
      <c r="AU156">
        <f t="shared" si="91"/>
        <v>9.6050581838672925E-6</v>
      </c>
      <c r="AW156">
        <f t="shared" si="92"/>
        <v>20.479166666666668</v>
      </c>
      <c r="AX156">
        <f t="shared" si="93"/>
        <v>2.0299999999999998</v>
      </c>
      <c r="AY156">
        <f t="shared" si="94"/>
        <v>0.93363044030124387</v>
      </c>
      <c r="AZ156">
        <f t="shared" si="95"/>
        <v>0</v>
      </c>
      <c r="BA156">
        <f t="shared" si="96"/>
        <v>0</v>
      </c>
      <c r="BB156">
        <f t="shared" si="97"/>
        <v>0</v>
      </c>
      <c r="BC156">
        <f t="shared" si="98"/>
        <v>1.0411181076233379E-3</v>
      </c>
      <c r="BE156">
        <f t="shared" si="99"/>
        <v>11.52752133339987</v>
      </c>
      <c r="BF156">
        <f t="shared" si="100"/>
        <v>9.7099362271137633</v>
      </c>
      <c r="BG156">
        <f t="shared" si="101"/>
        <v>5.1327333545022338</v>
      </c>
      <c r="BH156">
        <f t="shared" si="102"/>
        <v>0.11867523651923484</v>
      </c>
      <c r="BK156">
        <f t="shared" si="105"/>
        <v>3.5472714696567037E-4</v>
      </c>
      <c r="BL156">
        <f t="shared" si="104"/>
        <v>9.6050581838672925E-6</v>
      </c>
      <c r="BN156" s="1">
        <v>332.89280640000004</v>
      </c>
      <c r="BO156">
        <f t="shared" si="75"/>
        <v>23.443838225075535</v>
      </c>
      <c r="BP156">
        <f t="shared" si="76"/>
        <v>26.489230483740254</v>
      </c>
      <c r="BQ156">
        <f t="shared" si="106"/>
        <v>0.88503281510823595</v>
      </c>
    </row>
    <row r="157" spans="1:69" x14ac:dyDescent="0.25">
      <c r="A157" s="1" t="s">
        <v>487</v>
      </c>
      <c r="B157" s="1">
        <v>201601574</v>
      </c>
      <c r="C157" s="1" t="s">
        <v>287</v>
      </c>
      <c r="D157" s="1" t="s">
        <v>299</v>
      </c>
      <c r="E157" s="1">
        <v>4953880</v>
      </c>
      <c r="F157" s="1">
        <v>332.89280640000004</v>
      </c>
      <c r="G157" s="1" t="s">
        <v>29</v>
      </c>
      <c r="H157" s="1" t="s">
        <v>254</v>
      </c>
      <c r="I157" s="2">
        <v>42492.5625</v>
      </c>
      <c r="K157" s="1">
        <v>8.0340000000000007</v>
      </c>
      <c r="L157" s="1">
        <v>2030</v>
      </c>
      <c r="O157" s="1">
        <v>1030</v>
      </c>
      <c r="P157" s="1">
        <v>215</v>
      </c>
      <c r="Q157" s="1">
        <v>40.299999999999997</v>
      </c>
      <c r="V157" s="1">
        <v>206000</v>
      </c>
      <c r="W157" s="1">
        <v>139000</v>
      </c>
      <c r="X157" s="1">
        <v>158000</v>
      </c>
      <c r="Y157" s="1">
        <v>5470</v>
      </c>
      <c r="Z157" s="1" t="s">
        <v>24</v>
      </c>
      <c r="AA157" s="1" t="s">
        <v>111</v>
      </c>
      <c r="AB157" s="1">
        <v>14.098000000000001</v>
      </c>
      <c r="AD157" s="1" t="s">
        <v>24</v>
      </c>
      <c r="AF157">
        <f t="shared" si="77"/>
        <v>10.729166666666666</v>
      </c>
      <c r="AG157">
        <f t="shared" si="78"/>
        <v>2.15</v>
      </c>
      <c r="AH157">
        <f t="shared" si="79"/>
        <v>1.136716215835049</v>
      </c>
      <c r="AI157">
        <f t="shared" si="80"/>
        <v>0</v>
      </c>
      <c r="AJ157">
        <f t="shared" si="81"/>
        <v>0</v>
      </c>
      <c r="AK157">
        <f t="shared" si="82"/>
        <v>0</v>
      </c>
      <c r="AL157">
        <f t="shared" si="83"/>
        <v>1.0814339512979375E-3</v>
      </c>
      <c r="AN157">
        <f t="shared" si="84"/>
        <v>5.1399770447627127</v>
      </c>
      <c r="AO157">
        <f t="shared" si="85"/>
        <v>5.7189878625797164</v>
      </c>
      <c r="AP157">
        <f t="shared" si="86"/>
        <v>6.8726429661979056</v>
      </c>
      <c r="AQ157">
        <f t="shared" si="87"/>
        <v>0.13990378098280487</v>
      </c>
      <c r="AR157" t="e">
        <f t="shared" si="88"/>
        <v>#VALUE!</v>
      </c>
      <c r="AS157" t="e">
        <f t="shared" si="89"/>
        <v>#VALUE!</v>
      </c>
      <c r="AT157">
        <f t="shared" si="90"/>
        <v>2.5661654956496416E-4</v>
      </c>
      <c r="AU157">
        <f t="shared" si="91"/>
        <v>9.2469817393821877E-6</v>
      </c>
      <c r="AW157">
        <f t="shared" si="92"/>
        <v>21.458333333333332</v>
      </c>
      <c r="AX157">
        <f t="shared" si="93"/>
        <v>2.15</v>
      </c>
      <c r="AY157">
        <f t="shared" si="94"/>
        <v>1.136716215835049</v>
      </c>
      <c r="AZ157">
        <f t="shared" si="95"/>
        <v>0</v>
      </c>
      <c r="BA157">
        <f t="shared" si="96"/>
        <v>0</v>
      </c>
      <c r="BB157">
        <f t="shared" si="97"/>
        <v>0</v>
      </c>
      <c r="BC157">
        <f t="shared" si="98"/>
        <v>1.0814339512979375E-3</v>
      </c>
      <c r="BE157">
        <f t="shared" si="99"/>
        <v>10.279954089525425</v>
      </c>
      <c r="BF157">
        <f t="shared" si="100"/>
        <v>11.437975725159433</v>
      </c>
      <c r="BG157">
        <f t="shared" si="101"/>
        <v>6.8726429661979056</v>
      </c>
      <c r="BH157">
        <f t="shared" si="102"/>
        <v>0.13990378098280487</v>
      </c>
      <c r="BK157">
        <f t="shared" si="105"/>
        <v>5.1323309912992832E-4</v>
      </c>
      <c r="BL157">
        <f t="shared" si="104"/>
        <v>9.2469817393821877E-6</v>
      </c>
      <c r="BN157" s="1">
        <v>332.89280640000004</v>
      </c>
      <c r="BO157">
        <f t="shared" si="75"/>
        <v>24.746130983119677</v>
      </c>
      <c r="BP157">
        <f t="shared" si="76"/>
        <v>28.73099904194644</v>
      </c>
      <c r="BQ157">
        <f t="shared" si="106"/>
        <v>0.86130422917041738</v>
      </c>
    </row>
    <row r="158" spans="1:69" x14ac:dyDescent="0.25">
      <c r="A158" s="1" t="s">
        <v>498</v>
      </c>
      <c r="B158" s="1">
        <v>201601641</v>
      </c>
      <c r="C158" s="1" t="s">
        <v>287</v>
      </c>
      <c r="D158" s="1" t="s">
        <v>300</v>
      </c>
      <c r="E158" s="1">
        <v>4953880</v>
      </c>
      <c r="F158" s="1">
        <v>332.89280640000004</v>
      </c>
      <c r="G158" s="1" t="s">
        <v>29</v>
      </c>
      <c r="H158" s="1" t="s">
        <v>254</v>
      </c>
      <c r="I158" s="2">
        <v>42499.583333333336</v>
      </c>
      <c r="K158" s="1">
        <v>8.1209999999999987</v>
      </c>
      <c r="L158" s="1">
        <v>2100</v>
      </c>
      <c r="O158" s="1">
        <v>1090</v>
      </c>
      <c r="P158" s="1">
        <v>215</v>
      </c>
      <c r="Q158" s="1">
        <v>42.2</v>
      </c>
      <c r="V158" s="1">
        <v>203000</v>
      </c>
      <c r="W158" s="1">
        <v>136000</v>
      </c>
      <c r="X158" s="1">
        <v>166000</v>
      </c>
      <c r="Y158" s="1">
        <v>5650</v>
      </c>
      <c r="Z158" s="1" t="s">
        <v>24</v>
      </c>
      <c r="AA158" s="1" t="s">
        <v>111</v>
      </c>
      <c r="AB158" s="1">
        <v>29.318000000000001</v>
      </c>
      <c r="AD158" s="1" t="s">
        <v>24</v>
      </c>
      <c r="AF158">
        <f t="shared" si="77"/>
        <v>11.354166666666666</v>
      </c>
      <c r="AG158">
        <f t="shared" si="78"/>
        <v>2.15</v>
      </c>
      <c r="AH158">
        <f t="shared" si="79"/>
        <v>1.1903082954898034</v>
      </c>
      <c r="AI158">
        <f t="shared" si="80"/>
        <v>0</v>
      </c>
      <c r="AJ158">
        <f t="shared" si="81"/>
        <v>0</v>
      </c>
      <c r="AK158">
        <f t="shared" si="82"/>
        <v>0</v>
      </c>
      <c r="AL158">
        <f t="shared" si="83"/>
        <v>1.3212956341865706E-3</v>
      </c>
      <c r="AN158">
        <f t="shared" si="84"/>
        <v>5.0651230101302458</v>
      </c>
      <c r="AO158">
        <f t="shared" si="85"/>
        <v>5.595556469862168</v>
      </c>
      <c r="AP158">
        <f t="shared" si="86"/>
        <v>7.2206248885370403</v>
      </c>
      <c r="AQ158">
        <f t="shared" si="87"/>
        <v>0.14450756170984416</v>
      </c>
      <c r="AR158" t="e">
        <f t="shared" si="88"/>
        <v>#VALUE!</v>
      </c>
      <c r="AS158" t="e">
        <f t="shared" si="89"/>
        <v>#VALUE!</v>
      </c>
      <c r="AT158">
        <f t="shared" si="90"/>
        <v>5.3365612144599364E-4</v>
      </c>
      <c r="AU158">
        <f t="shared" si="91"/>
        <v>7.5683289502097612E-6</v>
      </c>
      <c r="AW158">
        <f t="shared" si="92"/>
        <v>22.708333333333332</v>
      </c>
      <c r="AX158">
        <f t="shared" si="93"/>
        <v>2.15</v>
      </c>
      <c r="AY158">
        <f t="shared" si="94"/>
        <v>1.1903082954898034</v>
      </c>
      <c r="AZ158">
        <f t="shared" si="95"/>
        <v>0</v>
      </c>
      <c r="BA158">
        <f t="shared" si="96"/>
        <v>0</v>
      </c>
      <c r="BB158">
        <f t="shared" si="97"/>
        <v>0</v>
      </c>
      <c r="BC158">
        <f t="shared" si="98"/>
        <v>1.3212956341865706E-3</v>
      </c>
      <c r="BE158">
        <f t="shared" si="99"/>
        <v>10.130246020260492</v>
      </c>
      <c r="BF158">
        <f t="shared" si="100"/>
        <v>11.191112939724336</v>
      </c>
      <c r="BG158">
        <f t="shared" si="101"/>
        <v>7.2206248885370403</v>
      </c>
      <c r="BH158">
        <f t="shared" si="102"/>
        <v>0.14450756170984416</v>
      </c>
      <c r="BK158">
        <f t="shared" si="105"/>
        <v>1.0673122428919873E-3</v>
      </c>
      <c r="BL158">
        <f t="shared" si="104"/>
        <v>7.5683289502097612E-6</v>
      </c>
      <c r="BN158" s="1">
        <v>332.89280640000004</v>
      </c>
      <c r="BO158">
        <f t="shared" si="75"/>
        <v>26.049962924457322</v>
      </c>
      <c r="BP158">
        <f t="shared" si="76"/>
        <v>28.687566290803552</v>
      </c>
      <c r="BQ158">
        <f t="shared" si="106"/>
        <v>0.90805761145406838</v>
      </c>
    </row>
    <row r="159" spans="1:69" x14ac:dyDescent="0.25">
      <c r="A159" s="1" t="s">
        <v>479</v>
      </c>
      <c r="B159" s="1">
        <v>201600731</v>
      </c>
      <c r="C159" s="1" t="s">
        <v>287</v>
      </c>
      <c r="D159" s="1" t="s">
        <v>290</v>
      </c>
      <c r="E159" s="1">
        <v>4953880</v>
      </c>
      <c r="F159" s="1">
        <v>332.89280640000004</v>
      </c>
      <c r="G159" s="1" t="s">
        <v>29</v>
      </c>
      <c r="H159" s="1" t="s">
        <v>254</v>
      </c>
      <c r="I159" s="2">
        <v>42429.708333333336</v>
      </c>
      <c r="K159" s="1">
        <v>8.0015000000000001</v>
      </c>
      <c r="L159" s="1">
        <v>2200</v>
      </c>
      <c r="O159" s="1">
        <v>1190</v>
      </c>
      <c r="P159" s="1">
        <v>248</v>
      </c>
      <c r="Q159" s="1">
        <v>38.799999999999997</v>
      </c>
      <c r="V159" s="1">
        <v>244000</v>
      </c>
      <c r="W159" s="1">
        <v>142000</v>
      </c>
      <c r="X159" s="1">
        <v>146000</v>
      </c>
      <c r="Y159" s="1">
        <v>5340</v>
      </c>
      <c r="Z159" s="1">
        <v>69.567999999999998</v>
      </c>
      <c r="AA159" s="1">
        <v>24.7</v>
      </c>
      <c r="AB159" s="1">
        <v>20.062000000000001</v>
      </c>
      <c r="AD159" s="1" t="s">
        <v>24</v>
      </c>
      <c r="AF159">
        <f t="shared" si="77"/>
        <v>12.395833333333334</v>
      </c>
      <c r="AG159">
        <f t="shared" si="78"/>
        <v>2.48</v>
      </c>
      <c r="AH159">
        <f t="shared" si="79"/>
        <v>1.0944066792655063</v>
      </c>
      <c r="AI159">
        <f t="shared" si="80"/>
        <v>0</v>
      </c>
      <c r="AJ159">
        <f t="shared" si="81"/>
        <v>0</v>
      </c>
      <c r="AK159">
        <f t="shared" si="82"/>
        <v>0</v>
      </c>
      <c r="AL159">
        <f t="shared" si="83"/>
        <v>1.0034598491478373E-3</v>
      </c>
      <c r="AN159">
        <f t="shared" si="84"/>
        <v>6.0881281501072904</v>
      </c>
      <c r="AO159">
        <f t="shared" si="85"/>
        <v>5.8424192552972638</v>
      </c>
      <c r="AP159">
        <f t="shared" si="86"/>
        <v>6.350670082689204</v>
      </c>
      <c r="AQ159">
        <f t="shared" si="87"/>
        <v>0.13657882823549872</v>
      </c>
      <c r="AR159">
        <f t="shared" si="88"/>
        <v>2.5783114669038617E-3</v>
      </c>
      <c r="AS159">
        <f t="shared" si="89"/>
        <v>4.4229563971707401E-4</v>
      </c>
      <c r="AT159">
        <f t="shared" si="90"/>
        <v>3.6517528850704434E-4</v>
      </c>
      <c r="AU159">
        <f t="shared" si="91"/>
        <v>9.9655208013476724E-6</v>
      </c>
      <c r="AW159">
        <f t="shared" si="92"/>
        <v>24.791666666666668</v>
      </c>
      <c r="AX159">
        <f t="shared" si="93"/>
        <v>2.48</v>
      </c>
      <c r="AY159">
        <f t="shared" si="94"/>
        <v>1.0944066792655063</v>
      </c>
      <c r="AZ159">
        <f t="shared" si="95"/>
        <v>0</v>
      </c>
      <c r="BA159">
        <f t="shared" si="96"/>
        <v>0</v>
      </c>
      <c r="BB159">
        <f t="shared" si="97"/>
        <v>0</v>
      </c>
      <c r="BC159">
        <f t="shared" si="98"/>
        <v>1.0034598491478373E-3</v>
      </c>
      <c r="BE159">
        <f t="shared" si="99"/>
        <v>12.176256300214581</v>
      </c>
      <c r="BF159">
        <f t="shared" si="100"/>
        <v>11.684838510594528</v>
      </c>
      <c r="BG159">
        <f t="shared" si="101"/>
        <v>6.350670082689204</v>
      </c>
      <c r="BH159">
        <f t="shared" si="102"/>
        <v>0.13657882823549872</v>
      </c>
      <c r="BI159">
        <f t="shared" si="103"/>
        <v>7.7349344007115852E-3</v>
      </c>
      <c r="BJ159">
        <f t="shared" si="107"/>
        <v>8.8459127943414802E-4</v>
      </c>
      <c r="BK159">
        <f t="shared" si="105"/>
        <v>7.3035057701408869E-4</v>
      </c>
      <c r="BL159">
        <f t="shared" si="104"/>
        <v>9.9655208013476724E-6</v>
      </c>
      <c r="BN159" s="1">
        <v>332.89280640000004</v>
      </c>
      <c r="BO159">
        <f t="shared" si="75"/>
        <v>28.367076805781323</v>
      </c>
      <c r="BP159">
        <f t="shared" si="76"/>
        <v>30.357703563511773</v>
      </c>
      <c r="BQ159">
        <f t="shared" si="106"/>
        <v>0.93442762382978573</v>
      </c>
    </row>
    <row r="160" spans="1:69" x14ac:dyDescent="0.25">
      <c r="A160" s="1" t="s">
        <v>493</v>
      </c>
      <c r="B160" s="1">
        <v>201601177</v>
      </c>
      <c r="C160" s="1" t="s">
        <v>287</v>
      </c>
      <c r="D160" s="1" t="s">
        <v>295</v>
      </c>
      <c r="E160" s="1">
        <v>4953880</v>
      </c>
      <c r="F160" s="1">
        <v>332.89280640000004</v>
      </c>
      <c r="G160" s="1" t="s">
        <v>29</v>
      </c>
      <c r="H160" s="1" t="s">
        <v>254</v>
      </c>
      <c r="I160" s="2">
        <v>42464.5625</v>
      </c>
      <c r="K160" s="1">
        <v>8.0845000000000002</v>
      </c>
      <c r="L160" s="1">
        <v>2250</v>
      </c>
      <c r="O160" s="1">
        <v>1250</v>
      </c>
      <c r="P160" s="1">
        <v>210</v>
      </c>
      <c r="Q160" s="1">
        <v>41.1</v>
      </c>
      <c r="V160" s="1">
        <v>239000</v>
      </c>
      <c r="W160" s="1">
        <v>146000</v>
      </c>
      <c r="X160" s="1">
        <v>163000</v>
      </c>
      <c r="Y160" s="1">
        <v>4840</v>
      </c>
      <c r="Z160" s="1" t="s">
        <v>24</v>
      </c>
      <c r="AA160" s="1" t="s">
        <v>111</v>
      </c>
      <c r="AB160" s="1">
        <v>25.718</v>
      </c>
      <c r="AD160" s="1" t="s">
        <v>24</v>
      </c>
      <c r="AF160">
        <f t="shared" si="77"/>
        <v>13.020833333333334</v>
      </c>
      <c r="AG160">
        <f t="shared" si="78"/>
        <v>2.1</v>
      </c>
      <c r="AH160">
        <f t="shared" si="79"/>
        <v>1.159281302005472</v>
      </c>
      <c r="AI160">
        <f t="shared" si="80"/>
        <v>0</v>
      </c>
      <c r="AJ160">
        <f t="shared" si="81"/>
        <v>0</v>
      </c>
      <c r="AK160">
        <f t="shared" si="82"/>
        <v>0</v>
      </c>
      <c r="AL160">
        <f t="shared" si="83"/>
        <v>1.214786620471222E-3</v>
      </c>
      <c r="AN160">
        <f t="shared" si="84"/>
        <v>5.9633714257198465</v>
      </c>
      <c r="AO160">
        <f t="shared" si="85"/>
        <v>6.0069944455873276</v>
      </c>
      <c r="AP160">
        <f t="shared" si="86"/>
        <v>7.0901316676598647</v>
      </c>
      <c r="AQ160">
        <f t="shared" si="87"/>
        <v>0.12379054843816738</v>
      </c>
      <c r="AR160" t="e">
        <f t="shared" si="88"/>
        <v>#VALUE!</v>
      </c>
      <c r="AS160" t="e">
        <f t="shared" si="89"/>
        <v>#VALUE!</v>
      </c>
      <c r="AT160">
        <f t="shared" si="90"/>
        <v>4.6812770759765553E-4</v>
      </c>
      <c r="AU160">
        <f t="shared" si="91"/>
        <v>8.231898369213943E-6</v>
      </c>
      <c r="AW160">
        <f t="shared" si="92"/>
        <v>26.041666666666668</v>
      </c>
      <c r="AX160">
        <f t="shared" si="93"/>
        <v>2.1</v>
      </c>
      <c r="AY160">
        <f t="shared" si="94"/>
        <v>1.159281302005472</v>
      </c>
      <c r="AZ160">
        <f t="shared" si="95"/>
        <v>0</v>
      </c>
      <c r="BA160">
        <f t="shared" si="96"/>
        <v>0</v>
      </c>
      <c r="BB160">
        <f t="shared" si="97"/>
        <v>0</v>
      </c>
      <c r="BC160">
        <f t="shared" si="98"/>
        <v>1.214786620471222E-3</v>
      </c>
      <c r="BE160">
        <f t="shared" si="99"/>
        <v>11.926742851439693</v>
      </c>
      <c r="BF160">
        <f t="shared" si="100"/>
        <v>12.013988891174655</v>
      </c>
      <c r="BG160">
        <f t="shared" si="101"/>
        <v>7.0901316676598647</v>
      </c>
      <c r="BH160">
        <f t="shared" si="102"/>
        <v>0.12379054843816738</v>
      </c>
      <c r="BK160">
        <f t="shared" si="105"/>
        <v>9.3625541519531106E-4</v>
      </c>
      <c r="BL160">
        <f t="shared" si="104"/>
        <v>8.231898369213943E-6</v>
      </c>
      <c r="BN160" s="1">
        <v>332.89280640000004</v>
      </c>
      <c r="BO160">
        <f t="shared" si="75"/>
        <v>29.302162755292613</v>
      </c>
      <c r="BP160">
        <f t="shared" si="76"/>
        <v>31.155598446025941</v>
      </c>
      <c r="BQ160">
        <f t="shared" si="106"/>
        <v>0.94051034859933036</v>
      </c>
    </row>
    <row r="161" spans="1:69" x14ac:dyDescent="0.25">
      <c r="A161" s="1" t="s">
        <v>486</v>
      </c>
      <c r="B161" s="1">
        <v>201600801</v>
      </c>
      <c r="C161" s="1" t="s">
        <v>287</v>
      </c>
      <c r="D161" s="1" t="s">
        <v>291</v>
      </c>
      <c r="E161" s="1">
        <v>4953880</v>
      </c>
      <c r="F161" s="1">
        <v>332.89280640000004</v>
      </c>
      <c r="G161" s="1" t="s">
        <v>29</v>
      </c>
      <c r="H161" s="1" t="s">
        <v>254</v>
      </c>
      <c r="I161" s="2">
        <v>42438.378472222219</v>
      </c>
      <c r="K161" s="1">
        <v>8.0300000000000011</v>
      </c>
      <c r="L161" s="1">
        <v>2410</v>
      </c>
      <c r="O161" s="1">
        <v>1270</v>
      </c>
      <c r="P161" s="1">
        <v>220</v>
      </c>
      <c r="Q161" s="1">
        <v>43.4</v>
      </c>
      <c r="V161" s="1">
        <v>254000</v>
      </c>
      <c r="W161" s="1">
        <v>156000</v>
      </c>
      <c r="X161" s="1">
        <v>167000</v>
      </c>
      <c r="Y161" s="1">
        <v>5040</v>
      </c>
      <c r="Z161" s="1" t="s">
        <v>24</v>
      </c>
      <c r="AA161" s="1" t="s">
        <v>111</v>
      </c>
      <c r="AB161" s="1">
        <v>18.556000000000001</v>
      </c>
      <c r="AD161" s="1" t="s">
        <v>24</v>
      </c>
      <c r="AF161">
        <f t="shared" si="77"/>
        <v>13.229166666666666</v>
      </c>
      <c r="AG161">
        <f t="shared" si="78"/>
        <v>2.2000000000000002</v>
      </c>
      <c r="AH161">
        <f t="shared" si="79"/>
        <v>1.2241559247454374</v>
      </c>
      <c r="AI161">
        <f t="shared" si="80"/>
        <v>0</v>
      </c>
      <c r="AJ161">
        <f t="shared" si="81"/>
        <v>0</v>
      </c>
      <c r="AK161">
        <f t="shared" si="82"/>
        <v>0</v>
      </c>
      <c r="AL161">
        <f t="shared" si="83"/>
        <v>1.0715193052376086E-3</v>
      </c>
      <c r="AN161">
        <f t="shared" si="84"/>
        <v>6.3376415988821799</v>
      </c>
      <c r="AO161">
        <f t="shared" si="85"/>
        <v>6.4184324213124873</v>
      </c>
      <c r="AP161">
        <f t="shared" si="86"/>
        <v>7.2641226288294325</v>
      </c>
      <c r="AQ161">
        <f t="shared" si="87"/>
        <v>0.12890586035709992</v>
      </c>
      <c r="AR161" t="e">
        <f t="shared" si="88"/>
        <v>#VALUE!</v>
      </c>
      <c r="AS161" t="e">
        <f t="shared" si="89"/>
        <v>#VALUE!</v>
      </c>
      <c r="AT161">
        <f t="shared" si="90"/>
        <v>3.3776256871382286E-4</v>
      </c>
      <c r="AU161">
        <f t="shared" si="91"/>
        <v>9.3325430079698636E-6</v>
      </c>
      <c r="AW161">
        <f t="shared" si="92"/>
        <v>26.458333333333332</v>
      </c>
      <c r="AX161">
        <f t="shared" si="93"/>
        <v>2.2000000000000002</v>
      </c>
      <c r="AY161">
        <f t="shared" si="94"/>
        <v>1.2241559247454374</v>
      </c>
      <c r="AZ161">
        <f t="shared" si="95"/>
        <v>0</v>
      </c>
      <c r="BA161">
        <f t="shared" si="96"/>
        <v>0</v>
      </c>
      <c r="BB161">
        <f t="shared" si="97"/>
        <v>0</v>
      </c>
      <c r="BC161">
        <f t="shared" si="98"/>
        <v>1.0715193052376086E-3</v>
      </c>
      <c r="BE161">
        <f t="shared" si="99"/>
        <v>12.67528319776436</v>
      </c>
      <c r="BF161">
        <f t="shared" si="100"/>
        <v>12.836864842624975</v>
      </c>
      <c r="BG161">
        <f t="shared" si="101"/>
        <v>7.2641226288294325</v>
      </c>
      <c r="BH161">
        <f t="shared" si="102"/>
        <v>0.12890586035709992</v>
      </c>
      <c r="BK161">
        <f t="shared" si="105"/>
        <v>6.7552513742764571E-4</v>
      </c>
      <c r="BL161">
        <f t="shared" si="104"/>
        <v>9.3325430079698636E-6</v>
      </c>
      <c r="BN161" s="1">
        <v>332.89280640000004</v>
      </c>
      <c r="BO161">
        <f t="shared" si="75"/>
        <v>29.883560777384009</v>
      </c>
      <c r="BP161">
        <f t="shared" si="76"/>
        <v>32.905861387256301</v>
      </c>
      <c r="BQ161">
        <f t="shared" si="106"/>
        <v>0.90815312280374583</v>
      </c>
    </row>
    <row r="162" spans="1:69" x14ac:dyDescent="0.25">
      <c r="A162" s="1" t="s">
        <v>489</v>
      </c>
      <c r="B162" s="1">
        <v>201601042</v>
      </c>
      <c r="C162" s="1" t="s">
        <v>287</v>
      </c>
      <c r="D162" s="1" t="s">
        <v>294</v>
      </c>
      <c r="E162" s="1">
        <v>4953880</v>
      </c>
      <c r="F162" s="1">
        <v>332.89280640000004</v>
      </c>
      <c r="G162" s="1" t="s">
        <v>29</v>
      </c>
      <c r="H162" s="1" t="s">
        <v>254</v>
      </c>
      <c r="I162" s="2">
        <v>42457.736111111109</v>
      </c>
      <c r="K162" s="1">
        <v>8.0440000000000005</v>
      </c>
      <c r="L162" s="1">
        <v>2370</v>
      </c>
      <c r="O162" s="1">
        <v>1280</v>
      </c>
      <c r="P162" s="1">
        <v>210</v>
      </c>
      <c r="Q162" s="1">
        <v>39.799999999999997</v>
      </c>
      <c r="V162" s="1">
        <v>265000</v>
      </c>
      <c r="W162" s="1">
        <v>159000</v>
      </c>
      <c r="X162" s="1">
        <v>170000</v>
      </c>
      <c r="Y162" s="1">
        <v>5110</v>
      </c>
      <c r="Z162" s="1" t="s">
        <v>24</v>
      </c>
      <c r="AA162" s="1" t="s">
        <v>111</v>
      </c>
      <c r="AB162" s="1">
        <v>27.47</v>
      </c>
      <c r="AD162" s="1" t="s">
        <v>24</v>
      </c>
      <c r="AF162">
        <f t="shared" si="77"/>
        <v>13.333333333333334</v>
      </c>
      <c r="AG162">
        <f t="shared" si="78"/>
        <v>2.1</v>
      </c>
      <c r="AH162">
        <f t="shared" si="79"/>
        <v>1.1226130369785348</v>
      </c>
      <c r="AI162">
        <f t="shared" si="80"/>
        <v>0</v>
      </c>
      <c r="AJ162">
        <f t="shared" si="81"/>
        <v>0</v>
      </c>
      <c r="AK162">
        <f t="shared" si="82"/>
        <v>0</v>
      </c>
      <c r="AL162">
        <f t="shared" si="83"/>
        <v>1.1066237839776657E-3</v>
      </c>
      <c r="AN162">
        <f t="shared" si="84"/>
        <v>6.6121063925345576</v>
      </c>
      <c r="AO162">
        <f t="shared" si="85"/>
        <v>6.5418638140300347</v>
      </c>
      <c r="AP162">
        <f t="shared" si="86"/>
        <v>7.3946158497066072</v>
      </c>
      <c r="AQ162">
        <f t="shared" si="87"/>
        <v>0.13069621952872632</v>
      </c>
      <c r="AR162" t="e">
        <f t="shared" si="88"/>
        <v>#VALUE!</v>
      </c>
      <c r="AS162" t="e">
        <f t="shared" si="89"/>
        <v>#VALUE!</v>
      </c>
      <c r="AT162">
        <f t="shared" si="90"/>
        <v>5.0001820233718007E-4</v>
      </c>
      <c r="AU162">
        <f t="shared" si="91"/>
        <v>9.0364947372229768E-6</v>
      </c>
      <c r="AW162">
        <f t="shared" si="92"/>
        <v>26.666666666666668</v>
      </c>
      <c r="AX162">
        <f t="shared" si="93"/>
        <v>2.1</v>
      </c>
      <c r="AY162">
        <f t="shared" si="94"/>
        <v>1.1226130369785348</v>
      </c>
      <c r="AZ162">
        <f t="shared" si="95"/>
        <v>0</v>
      </c>
      <c r="BA162">
        <f t="shared" si="96"/>
        <v>0</v>
      </c>
      <c r="BB162">
        <f t="shared" si="97"/>
        <v>0</v>
      </c>
      <c r="BC162">
        <f t="shared" si="98"/>
        <v>1.1066237839776657E-3</v>
      </c>
      <c r="BE162">
        <f t="shared" si="99"/>
        <v>13.224212785069115</v>
      </c>
      <c r="BF162">
        <f t="shared" si="100"/>
        <v>13.083727628060069</v>
      </c>
      <c r="BG162">
        <f t="shared" si="101"/>
        <v>7.3946158497066072</v>
      </c>
      <c r="BH162">
        <f t="shared" si="102"/>
        <v>0.13069621952872632</v>
      </c>
      <c r="BK162">
        <f t="shared" si="105"/>
        <v>1.0000364046743601E-3</v>
      </c>
      <c r="BL162">
        <f t="shared" si="104"/>
        <v>9.0364947372229768E-6</v>
      </c>
      <c r="BN162" s="1">
        <v>332.89280640000004</v>
      </c>
      <c r="BO162">
        <f t="shared" si="75"/>
        <v>29.890386327429184</v>
      </c>
      <c r="BP162">
        <f t="shared" si="76"/>
        <v>33.834261555263936</v>
      </c>
      <c r="BQ162">
        <f t="shared" si="106"/>
        <v>0.88343545723931538</v>
      </c>
    </row>
    <row r="163" spans="1:69" x14ac:dyDescent="0.25">
      <c r="A163" s="1" t="s">
        <v>494</v>
      </c>
      <c r="B163" s="1">
        <v>201601343</v>
      </c>
      <c r="C163" s="1" t="s">
        <v>287</v>
      </c>
      <c r="D163" s="1" t="s">
        <v>296</v>
      </c>
      <c r="E163" s="1">
        <v>4953880</v>
      </c>
      <c r="F163" s="1">
        <v>332.89280640000004</v>
      </c>
      <c r="G163" s="1" t="s">
        <v>29</v>
      </c>
      <c r="H163" s="1" t="s">
        <v>254</v>
      </c>
      <c r="I163" s="2">
        <v>42472.5625</v>
      </c>
      <c r="K163" s="1">
        <v>8.1000000000000014</v>
      </c>
      <c r="L163" s="1">
        <v>2490</v>
      </c>
      <c r="O163" s="1">
        <v>1360</v>
      </c>
      <c r="P163" s="1">
        <v>207</v>
      </c>
      <c r="Q163" s="1">
        <v>46.5</v>
      </c>
      <c r="V163" s="1">
        <v>213000</v>
      </c>
      <c r="W163" s="1">
        <v>141000</v>
      </c>
      <c r="X163" s="1">
        <v>171000</v>
      </c>
      <c r="Y163" s="1">
        <v>4240</v>
      </c>
      <c r="Z163" s="1" t="s">
        <v>24</v>
      </c>
      <c r="AA163" s="1" t="s">
        <v>111</v>
      </c>
      <c r="AB163" s="1">
        <v>46.704999999999998</v>
      </c>
      <c r="AD163" s="1" t="s">
        <v>24</v>
      </c>
      <c r="AF163">
        <f t="shared" si="77"/>
        <v>14.166666666666666</v>
      </c>
      <c r="AG163">
        <f t="shared" si="78"/>
        <v>2.0699999999999998</v>
      </c>
      <c r="AH163">
        <f t="shared" si="79"/>
        <v>1.3115956336558259</v>
      </c>
      <c r="AI163">
        <f t="shared" si="80"/>
        <v>0</v>
      </c>
      <c r="AJ163">
        <f t="shared" si="81"/>
        <v>0</v>
      </c>
      <c r="AK163">
        <f t="shared" si="82"/>
        <v>0</v>
      </c>
      <c r="AL163">
        <f t="shared" si="83"/>
        <v>1.2589254117941688E-3</v>
      </c>
      <c r="AN163">
        <f t="shared" si="84"/>
        <v>5.3146364589051354</v>
      </c>
      <c r="AO163">
        <f t="shared" si="85"/>
        <v>5.8012754577247483</v>
      </c>
      <c r="AP163">
        <f t="shared" si="86"/>
        <v>7.4381135899989994</v>
      </c>
      <c r="AQ163">
        <f t="shared" si="87"/>
        <v>0.10844461268136978</v>
      </c>
      <c r="AR163" t="e">
        <f t="shared" si="88"/>
        <v>#VALUE!</v>
      </c>
      <c r="AS163" t="e">
        <f t="shared" si="89"/>
        <v>#VALUE!</v>
      </c>
      <c r="AT163">
        <f t="shared" si="90"/>
        <v>8.5014015799628672E-4</v>
      </c>
      <c r="AU163">
        <f t="shared" si="91"/>
        <v>7.9432823472427811E-6</v>
      </c>
      <c r="AW163">
        <f t="shared" si="92"/>
        <v>28.333333333333332</v>
      </c>
      <c r="AX163">
        <f t="shared" si="93"/>
        <v>2.0699999999999998</v>
      </c>
      <c r="AY163">
        <f t="shared" si="94"/>
        <v>1.3115956336558259</v>
      </c>
      <c r="AZ163">
        <f t="shared" si="95"/>
        <v>0</v>
      </c>
      <c r="BA163">
        <f t="shared" si="96"/>
        <v>0</v>
      </c>
      <c r="BB163">
        <f t="shared" si="97"/>
        <v>0</v>
      </c>
      <c r="BC163">
        <f t="shared" si="98"/>
        <v>1.2589254117941688E-3</v>
      </c>
      <c r="BE163">
        <f t="shared" si="99"/>
        <v>10.629272917810271</v>
      </c>
      <c r="BF163">
        <f t="shared" si="100"/>
        <v>11.602550915449497</v>
      </c>
      <c r="BG163">
        <f t="shared" si="101"/>
        <v>7.4381135899989994</v>
      </c>
      <c r="BH163">
        <f t="shared" si="102"/>
        <v>0.10844461268136978</v>
      </c>
      <c r="BK163">
        <f t="shared" si="105"/>
        <v>1.7002803159925734E-3</v>
      </c>
      <c r="BL163">
        <f t="shared" si="104"/>
        <v>7.9432823472427811E-6</v>
      </c>
      <c r="BN163" s="1">
        <v>332.89280640000004</v>
      </c>
      <c r="BO163">
        <f t="shared" si="75"/>
        <v>31.716187892400953</v>
      </c>
      <c r="BP163">
        <f t="shared" si="76"/>
        <v>29.780090259538479</v>
      </c>
      <c r="BQ163">
        <f t="shared" si="106"/>
        <v>1.065013155299029</v>
      </c>
    </row>
    <row r="164" spans="1:69" x14ac:dyDescent="0.25">
      <c r="A164" s="1" t="s">
        <v>500</v>
      </c>
      <c r="B164" s="1">
        <v>201601511</v>
      </c>
      <c r="C164" s="1" t="s">
        <v>287</v>
      </c>
      <c r="D164" s="1" t="s">
        <v>298</v>
      </c>
      <c r="E164" s="1">
        <v>4953880</v>
      </c>
      <c r="F164" s="1">
        <v>332.89280640000004</v>
      </c>
      <c r="G164" s="1" t="s">
        <v>29</v>
      </c>
      <c r="H164" s="1" t="s">
        <v>254</v>
      </c>
      <c r="I164" s="2">
        <v>42486.458333333336</v>
      </c>
      <c r="K164" s="1">
        <v>8.1344999999999992</v>
      </c>
      <c r="L164" s="1">
        <v>2560</v>
      </c>
      <c r="O164" s="1">
        <v>1470</v>
      </c>
      <c r="P164" s="1">
        <v>226</v>
      </c>
      <c r="Q164" s="1">
        <v>55.6</v>
      </c>
      <c r="V164" s="1">
        <v>248000</v>
      </c>
      <c r="W164" s="1">
        <v>176000</v>
      </c>
      <c r="X164" s="1">
        <v>225000</v>
      </c>
      <c r="Y164" s="1">
        <v>5750</v>
      </c>
      <c r="Z164" s="1" t="s">
        <v>24</v>
      </c>
      <c r="AA164" s="1" t="s">
        <v>111</v>
      </c>
      <c r="AB164" s="1">
        <v>69.108999999999995</v>
      </c>
      <c r="AD164" s="1" t="s">
        <v>24</v>
      </c>
      <c r="AF164">
        <f t="shared" si="77"/>
        <v>15.3125</v>
      </c>
      <c r="AG164">
        <f t="shared" si="78"/>
        <v>2.2599999999999998</v>
      </c>
      <c r="AH164">
        <f t="shared" si="79"/>
        <v>1.5682734888443854</v>
      </c>
      <c r="AI164">
        <f t="shared" si="80"/>
        <v>0</v>
      </c>
      <c r="AJ164">
        <f t="shared" si="81"/>
        <v>0</v>
      </c>
      <c r="AK164">
        <f t="shared" si="82"/>
        <v>0</v>
      </c>
      <c r="AL164">
        <f t="shared" si="83"/>
        <v>1.3630130062078233E-3</v>
      </c>
      <c r="AN164">
        <f t="shared" si="84"/>
        <v>6.1879335296172462</v>
      </c>
      <c r="AO164">
        <f t="shared" si="85"/>
        <v>7.2413083727628056</v>
      </c>
      <c r="AP164">
        <f t="shared" si="86"/>
        <v>9.7869915657881563</v>
      </c>
      <c r="AQ164">
        <f t="shared" si="87"/>
        <v>0.14706521766931041</v>
      </c>
      <c r="AR164" t="e">
        <f t="shared" si="88"/>
        <v>#VALUE!</v>
      </c>
      <c r="AS164" t="e">
        <f t="shared" si="89"/>
        <v>#VALUE!</v>
      </c>
      <c r="AT164">
        <f t="shared" si="90"/>
        <v>1.257945320179111E-3</v>
      </c>
      <c r="AU164">
        <f t="shared" si="91"/>
        <v>7.3366871441836066E-6</v>
      </c>
      <c r="AW164">
        <f t="shared" si="92"/>
        <v>30.625</v>
      </c>
      <c r="AX164">
        <f t="shared" si="93"/>
        <v>2.2599999999999998</v>
      </c>
      <c r="AY164">
        <f t="shared" si="94"/>
        <v>1.5682734888443854</v>
      </c>
      <c r="AZ164">
        <f t="shared" si="95"/>
        <v>0</v>
      </c>
      <c r="BA164">
        <f t="shared" si="96"/>
        <v>0</v>
      </c>
      <c r="BB164">
        <f t="shared" si="97"/>
        <v>0</v>
      </c>
      <c r="BC164">
        <f t="shared" si="98"/>
        <v>1.3630130062078233E-3</v>
      </c>
      <c r="BE164">
        <f t="shared" si="99"/>
        <v>12.375867059234492</v>
      </c>
      <c r="BF164">
        <f t="shared" si="100"/>
        <v>14.482616745525611</v>
      </c>
      <c r="BG164">
        <f t="shared" si="101"/>
        <v>9.7869915657881563</v>
      </c>
      <c r="BH164">
        <f t="shared" si="102"/>
        <v>0.14706521766931041</v>
      </c>
      <c r="BK164">
        <f t="shared" si="105"/>
        <v>2.515890640358222E-3</v>
      </c>
      <c r="BL164">
        <f t="shared" si="104"/>
        <v>7.3366871441836066E-6</v>
      </c>
      <c r="BN164" s="1">
        <v>332.89280640000004</v>
      </c>
      <c r="BO164">
        <f t="shared" si="75"/>
        <v>34.454636501850587</v>
      </c>
      <c r="BP164">
        <f t="shared" si="76"/>
        <v>36.795063815545078</v>
      </c>
      <c r="BQ164">
        <f t="shared" si="106"/>
        <v>0.93639289972624773</v>
      </c>
    </row>
    <row r="165" spans="1:69" x14ac:dyDescent="0.25">
      <c r="A165" s="1" t="s">
        <v>475</v>
      </c>
      <c r="B165" s="1">
        <v>201601433</v>
      </c>
      <c r="C165" s="1" t="s">
        <v>287</v>
      </c>
      <c r="D165" s="1" t="s">
        <v>297</v>
      </c>
      <c r="E165" s="1">
        <v>4953880</v>
      </c>
      <c r="F165" s="1">
        <v>332.89280640000004</v>
      </c>
      <c r="G165" s="1" t="s">
        <v>29</v>
      </c>
      <c r="H165" s="1" t="s">
        <v>254</v>
      </c>
      <c r="I165" s="2">
        <v>42479.486111111109</v>
      </c>
      <c r="K165" s="1">
        <v>7.9580000000000002</v>
      </c>
      <c r="L165" s="1">
        <v>2730</v>
      </c>
      <c r="O165" s="1">
        <v>1570</v>
      </c>
      <c r="P165" s="1">
        <v>230</v>
      </c>
      <c r="Q165" s="1">
        <v>49.8</v>
      </c>
      <c r="V165" s="1">
        <v>272000</v>
      </c>
      <c r="W165" s="1">
        <v>181000</v>
      </c>
      <c r="X165" s="1">
        <v>217000</v>
      </c>
      <c r="Y165" s="1">
        <v>5090</v>
      </c>
      <c r="Z165" s="1" t="s">
        <v>24</v>
      </c>
      <c r="AA165" s="1" t="s">
        <v>111</v>
      </c>
      <c r="AB165" s="1">
        <v>43.292000000000002</v>
      </c>
      <c r="AD165" s="1" t="s">
        <v>24</v>
      </c>
      <c r="AF165">
        <f t="shared" si="77"/>
        <v>16.354166666666668</v>
      </c>
      <c r="AG165">
        <f t="shared" si="78"/>
        <v>2.2999999999999998</v>
      </c>
      <c r="AH165">
        <f t="shared" si="79"/>
        <v>1.4046766141088198</v>
      </c>
      <c r="AI165">
        <f t="shared" si="80"/>
        <v>0</v>
      </c>
      <c r="AJ165">
        <f t="shared" si="81"/>
        <v>0</v>
      </c>
      <c r="AK165">
        <f t="shared" si="82"/>
        <v>0</v>
      </c>
      <c r="AL165">
        <f t="shared" si="83"/>
        <v>9.0782053017818515E-4</v>
      </c>
      <c r="AN165">
        <f t="shared" si="84"/>
        <v>6.7867658066769803</v>
      </c>
      <c r="AO165">
        <f t="shared" si="85"/>
        <v>7.4470273606253858</v>
      </c>
      <c r="AP165">
        <f t="shared" si="86"/>
        <v>9.4390096434490225</v>
      </c>
      <c r="AQ165">
        <f t="shared" si="87"/>
        <v>0.13018468833683305</v>
      </c>
      <c r="AR165" t="e">
        <f t="shared" si="88"/>
        <v>#VALUE!</v>
      </c>
      <c r="AS165" t="e">
        <f t="shared" si="89"/>
        <v>#VALUE!</v>
      </c>
      <c r="AT165">
        <f t="shared" si="90"/>
        <v>7.8801558120062624E-4</v>
      </c>
      <c r="AU165">
        <f t="shared" si="91"/>
        <v>1.1015393095414142E-5</v>
      </c>
      <c r="AW165">
        <f t="shared" si="92"/>
        <v>32.708333333333336</v>
      </c>
      <c r="AX165">
        <f t="shared" si="93"/>
        <v>2.2999999999999998</v>
      </c>
      <c r="AY165">
        <f t="shared" si="94"/>
        <v>1.4046766141088198</v>
      </c>
      <c r="AZ165">
        <f t="shared" si="95"/>
        <v>0</v>
      </c>
      <c r="BA165">
        <f t="shared" si="96"/>
        <v>0</v>
      </c>
      <c r="BB165">
        <f t="shared" si="97"/>
        <v>0</v>
      </c>
      <c r="BC165">
        <f t="shared" si="98"/>
        <v>9.0782053017818515E-4</v>
      </c>
      <c r="BE165">
        <f t="shared" si="99"/>
        <v>13.573531613353961</v>
      </c>
      <c r="BF165">
        <f t="shared" si="100"/>
        <v>14.894054721250772</v>
      </c>
      <c r="BG165">
        <f t="shared" si="101"/>
        <v>9.4390096434490225</v>
      </c>
      <c r="BH165">
        <f t="shared" si="102"/>
        <v>0.13018468833683305</v>
      </c>
      <c r="BK165">
        <f t="shared" si="105"/>
        <v>1.5760311624012525E-3</v>
      </c>
      <c r="BL165">
        <f t="shared" si="104"/>
        <v>1.1015393095414142E-5</v>
      </c>
      <c r="BN165" s="1">
        <v>332.89280640000004</v>
      </c>
      <c r="BO165">
        <f t="shared" si="75"/>
        <v>36.413917767972336</v>
      </c>
      <c r="BP165">
        <f t="shared" si="76"/>
        <v>38.038367712946084</v>
      </c>
      <c r="BQ165">
        <f t="shared" si="106"/>
        <v>0.95729443604855635</v>
      </c>
    </row>
    <row r="166" spans="1:69" x14ac:dyDescent="0.25">
      <c r="A166" s="1" t="s">
        <v>422</v>
      </c>
      <c r="B166" s="1">
        <v>201602562</v>
      </c>
      <c r="C166" s="1" t="s">
        <v>287</v>
      </c>
      <c r="D166" s="1" t="s">
        <v>308</v>
      </c>
      <c r="E166" s="1">
        <v>4953990</v>
      </c>
      <c r="F166" s="1">
        <v>345.71927808000004</v>
      </c>
      <c r="G166" s="1" t="s">
        <v>21</v>
      </c>
      <c r="H166" s="1" t="s">
        <v>254</v>
      </c>
      <c r="I166" s="2">
        <v>42546.583333333336</v>
      </c>
      <c r="K166" s="1">
        <v>7.4045000000000005</v>
      </c>
      <c r="L166" s="1">
        <v>261</v>
      </c>
      <c r="O166" s="1">
        <v>45.5</v>
      </c>
      <c r="P166" s="1">
        <v>76</v>
      </c>
      <c r="Q166" s="1">
        <v>4.58</v>
      </c>
      <c r="V166" s="1">
        <v>33300</v>
      </c>
      <c r="W166" s="1">
        <v>5420</v>
      </c>
      <c r="X166" s="1">
        <v>13200</v>
      </c>
      <c r="Y166" s="1">
        <v>1610</v>
      </c>
      <c r="Z166" s="1">
        <v>15.143000000000001</v>
      </c>
      <c r="AA166" s="1" t="s">
        <v>111</v>
      </c>
      <c r="AB166" s="1" t="s">
        <v>14</v>
      </c>
      <c r="AD166" s="1" t="s">
        <v>24</v>
      </c>
      <c r="AF166">
        <f t="shared" si="77"/>
        <v>0.47395833333333331</v>
      </c>
      <c r="AG166">
        <f t="shared" si="78"/>
        <v>0.76</v>
      </c>
      <c r="AH166">
        <f t="shared" si="79"/>
        <v>0.12918511832567059</v>
      </c>
      <c r="AI166">
        <f t="shared" si="80"/>
        <v>0</v>
      </c>
      <c r="AJ166">
        <f t="shared" si="81"/>
        <v>0</v>
      </c>
      <c r="AK166">
        <f t="shared" si="82"/>
        <v>0</v>
      </c>
      <c r="AL166">
        <f t="shared" si="83"/>
        <v>2.5380489859637808E-4</v>
      </c>
      <c r="AN166">
        <f t="shared" si="84"/>
        <v>0.83087978442038024</v>
      </c>
      <c r="AO166">
        <f t="shared" si="85"/>
        <v>0.22299938284303641</v>
      </c>
      <c r="AP166">
        <f t="shared" si="86"/>
        <v>0.57417017185957187</v>
      </c>
      <c r="AQ166">
        <f t="shared" si="87"/>
        <v>4.1178260947406918E-2</v>
      </c>
      <c r="AR166">
        <f t="shared" si="88"/>
        <v>5.6122600252019863E-4</v>
      </c>
      <c r="AS166" t="e">
        <f t="shared" si="89"/>
        <v>#VALUE!</v>
      </c>
      <c r="AT166" t="e">
        <f t="shared" si="90"/>
        <v>#VALUE!</v>
      </c>
      <c r="AU166">
        <f t="shared" si="91"/>
        <v>3.9400342764474487E-5</v>
      </c>
      <c r="AW166">
        <f t="shared" si="92"/>
        <v>0.94791666666666663</v>
      </c>
      <c r="AX166">
        <f t="shared" si="93"/>
        <v>0.76</v>
      </c>
      <c r="AY166">
        <f t="shared" si="94"/>
        <v>0.12918511832567059</v>
      </c>
      <c r="AZ166">
        <f t="shared" si="95"/>
        <v>0</v>
      </c>
      <c r="BA166">
        <f t="shared" si="96"/>
        <v>0</v>
      </c>
      <c r="BB166">
        <f t="shared" si="97"/>
        <v>0</v>
      </c>
      <c r="BC166">
        <f t="shared" si="98"/>
        <v>2.5380489859637808E-4</v>
      </c>
      <c r="BE166">
        <f t="shared" si="99"/>
        <v>1.6617595688407605</v>
      </c>
      <c r="BF166">
        <f t="shared" si="100"/>
        <v>0.44599876568607283</v>
      </c>
      <c r="BG166">
        <f t="shared" si="101"/>
        <v>0.57417017185957187</v>
      </c>
      <c r="BH166">
        <f t="shared" si="102"/>
        <v>4.1178260947406918E-2</v>
      </c>
      <c r="BI166">
        <f t="shared" si="103"/>
        <v>1.6836780075605959E-3</v>
      </c>
      <c r="BL166">
        <f t="shared" si="104"/>
        <v>3.9400342764474487E-5</v>
      </c>
      <c r="BN166" s="1">
        <v>345.71927808000004</v>
      </c>
      <c r="BO166">
        <f t="shared" si="75"/>
        <v>1.8373555898909337</v>
      </c>
      <c r="BP166">
        <f t="shared" si="76"/>
        <v>2.7248298456841371</v>
      </c>
      <c r="BQ166" s="13">
        <f t="shared" si="106"/>
        <v>0.67430103674221142</v>
      </c>
    </row>
    <row r="167" spans="1:69" x14ac:dyDescent="0.25">
      <c r="A167" s="1" t="s">
        <v>415</v>
      </c>
      <c r="B167" s="1">
        <v>201602161</v>
      </c>
      <c r="C167" s="1" t="s">
        <v>287</v>
      </c>
      <c r="D167" s="1" t="s">
        <v>304</v>
      </c>
      <c r="E167" s="1">
        <v>4953990</v>
      </c>
      <c r="F167" s="1">
        <v>345.71927808000004</v>
      </c>
      <c r="G167" s="1" t="s">
        <v>21</v>
      </c>
      <c r="H167" s="1" t="s">
        <v>254</v>
      </c>
      <c r="I167" s="2">
        <v>42526.395833333336</v>
      </c>
      <c r="K167" s="1">
        <v>7.3414999999999999</v>
      </c>
      <c r="L167" s="1">
        <v>257</v>
      </c>
      <c r="O167" s="1">
        <v>47.7</v>
      </c>
      <c r="P167" s="1">
        <v>72</v>
      </c>
      <c r="Q167" s="1">
        <v>4.0599999999999996</v>
      </c>
      <c r="V167" s="1">
        <v>31500</v>
      </c>
      <c r="W167" s="1">
        <v>5330</v>
      </c>
      <c r="X167" s="1">
        <v>12300</v>
      </c>
      <c r="Y167" s="1">
        <v>1650</v>
      </c>
      <c r="Z167" s="1">
        <v>76.965999999999994</v>
      </c>
      <c r="AA167" s="1">
        <v>77.599999999999994</v>
      </c>
      <c r="AB167" s="1">
        <v>6.8040000000000003</v>
      </c>
      <c r="AD167" s="1" t="s">
        <v>24</v>
      </c>
      <c r="AF167">
        <f t="shared" si="77"/>
        <v>0.49687500000000001</v>
      </c>
      <c r="AG167">
        <f t="shared" si="78"/>
        <v>0.72</v>
      </c>
      <c r="AH167">
        <f t="shared" si="79"/>
        <v>0.11451781231489576</v>
      </c>
      <c r="AI167">
        <f t="shared" si="80"/>
        <v>0</v>
      </c>
      <c r="AJ167">
        <f t="shared" si="81"/>
        <v>0</v>
      </c>
      <c r="AK167">
        <f t="shared" si="82"/>
        <v>0</v>
      </c>
      <c r="AL167">
        <f t="shared" si="83"/>
        <v>2.1953309491398474E-4</v>
      </c>
      <c r="AN167">
        <f t="shared" si="84"/>
        <v>0.78596736364090025</v>
      </c>
      <c r="AO167">
        <f t="shared" si="85"/>
        <v>0.21929644106150997</v>
      </c>
      <c r="AP167">
        <f t="shared" si="86"/>
        <v>0.53502220559641922</v>
      </c>
      <c r="AQ167">
        <f t="shared" si="87"/>
        <v>4.2201323331193426E-2</v>
      </c>
      <c r="AR167">
        <f t="shared" si="88"/>
        <v>2.8524942554295453E-3</v>
      </c>
      <c r="AS167">
        <f t="shared" si="89"/>
        <v>1.389560390366192E-3</v>
      </c>
      <c r="AT167">
        <f t="shared" si="90"/>
        <v>1.2384870217335906E-4</v>
      </c>
      <c r="AU167">
        <f t="shared" si="91"/>
        <v>4.5551218616573905E-5</v>
      </c>
      <c r="AW167">
        <f t="shared" si="92"/>
        <v>0.99375000000000002</v>
      </c>
      <c r="AX167">
        <f t="shared" si="93"/>
        <v>0.72</v>
      </c>
      <c r="AY167">
        <f t="shared" si="94"/>
        <v>0.11451781231489576</v>
      </c>
      <c r="AZ167">
        <f t="shared" si="95"/>
        <v>0</v>
      </c>
      <c r="BA167">
        <f t="shared" si="96"/>
        <v>0</v>
      </c>
      <c r="BB167">
        <f t="shared" si="97"/>
        <v>0</v>
      </c>
      <c r="BC167">
        <f t="shared" si="98"/>
        <v>2.1953309491398474E-4</v>
      </c>
      <c r="BE167">
        <f t="shared" si="99"/>
        <v>1.5719347272818005</v>
      </c>
      <c r="BF167">
        <f t="shared" si="100"/>
        <v>0.43859288212301994</v>
      </c>
      <c r="BG167">
        <f t="shared" si="101"/>
        <v>0.53502220559641922</v>
      </c>
      <c r="BH167">
        <f t="shared" si="102"/>
        <v>4.2201323331193426E-2</v>
      </c>
      <c r="BI167">
        <f t="shared" si="103"/>
        <v>8.5574827662886349E-3</v>
      </c>
      <c r="BJ167">
        <f t="shared" si="107"/>
        <v>2.7791207807323841E-3</v>
      </c>
      <c r="BK167">
        <f t="shared" si="105"/>
        <v>2.4769740434671812E-4</v>
      </c>
      <c r="BL167">
        <f t="shared" si="104"/>
        <v>4.5551218616573905E-5</v>
      </c>
      <c r="BN167" s="1">
        <v>345.71927808000004</v>
      </c>
      <c r="BO167">
        <f t="shared" ref="BO167:BO185" si="108">SUM(AW167:BC167)</f>
        <v>1.8284873454098098</v>
      </c>
      <c r="BP167">
        <f t="shared" ref="BP167:BP185" si="109">SUM(BE167:BL167)</f>
        <v>2.599380990502417</v>
      </c>
      <c r="BQ167">
        <f t="shared" si="106"/>
        <v>0.7034318370761008</v>
      </c>
    </row>
    <row r="168" spans="1:69" x14ac:dyDescent="0.25">
      <c r="A168" s="1" t="s">
        <v>420</v>
      </c>
      <c r="B168" s="1">
        <v>201602471</v>
      </c>
      <c r="C168" s="1" t="s">
        <v>287</v>
      </c>
      <c r="D168" s="1" t="s">
        <v>307</v>
      </c>
      <c r="E168" s="1">
        <v>4953990</v>
      </c>
      <c r="F168" s="1">
        <v>345.71927808000004</v>
      </c>
      <c r="G168" s="1" t="s">
        <v>21</v>
      </c>
      <c r="H168" s="1" t="s">
        <v>254</v>
      </c>
      <c r="I168" s="2">
        <v>42539.59375</v>
      </c>
      <c r="K168" s="1">
        <v>7.399</v>
      </c>
      <c r="L168" s="1">
        <v>262</v>
      </c>
      <c r="O168" s="1">
        <v>49.3</v>
      </c>
      <c r="P168" s="1">
        <v>74</v>
      </c>
      <c r="Q168" s="1">
        <v>4.28</v>
      </c>
      <c r="V168" s="1">
        <v>33100</v>
      </c>
      <c r="W168" s="1">
        <v>5370</v>
      </c>
      <c r="X168" s="1">
        <v>12800</v>
      </c>
      <c r="Y168" s="1">
        <v>1600</v>
      </c>
      <c r="Z168" s="1">
        <v>47.024999999999999</v>
      </c>
      <c r="AA168" s="1">
        <v>57.8</v>
      </c>
      <c r="AB168" s="1">
        <v>5.73</v>
      </c>
      <c r="AD168" s="1">
        <v>27.518999999999998</v>
      </c>
      <c r="AF168">
        <f t="shared" si="77"/>
        <v>0.51354166666666667</v>
      </c>
      <c r="AG168">
        <f t="shared" si="78"/>
        <v>0.74</v>
      </c>
      <c r="AH168">
        <f t="shared" si="79"/>
        <v>0.12072321101176205</v>
      </c>
      <c r="AI168">
        <f t="shared" si="80"/>
        <v>0</v>
      </c>
      <c r="AJ168">
        <f t="shared" si="81"/>
        <v>0</v>
      </c>
      <c r="AK168">
        <f t="shared" si="82"/>
        <v>0</v>
      </c>
      <c r="AL168">
        <f t="shared" si="83"/>
        <v>2.5061092530321097E-4</v>
      </c>
      <c r="AN168">
        <f t="shared" si="84"/>
        <v>0.82588951544488243</v>
      </c>
      <c r="AO168">
        <f t="shared" si="85"/>
        <v>0.22094219296441062</v>
      </c>
      <c r="AP168">
        <f t="shared" si="86"/>
        <v>0.5567710757426152</v>
      </c>
      <c r="AQ168">
        <f t="shared" si="87"/>
        <v>4.0922495351460288E-2</v>
      </c>
      <c r="AR168">
        <f t="shared" si="88"/>
        <v>1.7428285523682454E-3</v>
      </c>
      <c r="AS168">
        <f t="shared" si="89"/>
        <v>1.0350076103500762E-3</v>
      </c>
      <c r="AT168">
        <f t="shared" si="90"/>
        <v>1.0429939204193819E-4</v>
      </c>
      <c r="AU168">
        <f t="shared" si="91"/>
        <v>3.9902490236214076E-5</v>
      </c>
      <c r="AW168">
        <f t="shared" si="92"/>
        <v>1.0270833333333333</v>
      </c>
      <c r="AX168">
        <f t="shared" si="93"/>
        <v>0.74</v>
      </c>
      <c r="AY168">
        <f t="shared" si="94"/>
        <v>0.12072321101176205</v>
      </c>
      <c r="AZ168">
        <f t="shared" si="95"/>
        <v>0</v>
      </c>
      <c r="BA168">
        <f t="shared" si="96"/>
        <v>0</v>
      </c>
      <c r="BB168">
        <f t="shared" si="97"/>
        <v>0</v>
      </c>
      <c r="BC168">
        <f t="shared" si="98"/>
        <v>2.5061092530321097E-4</v>
      </c>
      <c r="BE168">
        <f t="shared" si="99"/>
        <v>1.6517790308897649</v>
      </c>
      <c r="BF168">
        <f t="shared" si="100"/>
        <v>0.44188438592882123</v>
      </c>
      <c r="BG168">
        <f t="shared" si="101"/>
        <v>0.5567710757426152</v>
      </c>
      <c r="BH168">
        <f t="shared" si="102"/>
        <v>4.0922495351460288E-2</v>
      </c>
      <c r="BI168">
        <f t="shared" si="103"/>
        <v>5.2284856571047367E-3</v>
      </c>
      <c r="BJ168">
        <f t="shared" si="107"/>
        <v>2.0700152207001523E-3</v>
      </c>
      <c r="BK168">
        <f t="shared" si="105"/>
        <v>2.0859878408387638E-4</v>
      </c>
      <c r="BL168">
        <f t="shared" si="104"/>
        <v>3.9902490236214076E-5</v>
      </c>
      <c r="BN168" s="1">
        <v>345.71927808000004</v>
      </c>
      <c r="BO168">
        <f t="shared" si="108"/>
        <v>1.8880571552703986</v>
      </c>
      <c r="BP168">
        <f t="shared" si="109"/>
        <v>2.6989039900647862</v>
      </c>
      <c r="BQ168">
        <f t="shared" si="106"/>
        <v>0.69956440177965595</v>
      </c>
    </row>
    <row r="169" spans="1:69" x14ac:dyDescent="0.25">
      <c r="A169" s="1" t="s">
        <v>404</v>
      </c>
      <c r="B169" s="1">
        <v>201602396</v>
      </c>
      <c r="C169" s="1" t="s">
        <v>287</v>
      </c>
      <c r="D169" s="1" t="s">
        <v>306</v>
      </c>
      <c r="E169" s="1">
        <v>4953990</v>
      </c>
      <c r="F169" s="1">
        <v>345.71927808000004</v>
      </c>
      <c r="G169" s="1" t="s">
        <v>21</v>
      </c>
      <c r="H169" s="1" t="s">
        <v>254</v>
      </c>
      <c r="I169" s="2">
        <v>42534.479166666664</v>
      </c>
      <c r="K169" s="1">
        <v>7.1890000000000001</v>
      </c>
      <c r="L169" s="1">
        <v>260</v>
      </c>
      <c r="O169" s="1">
        <v>51</v>
      </c>
      <c r="P169" s="1">
        <v>72</v>
      </c>
      <c r="Q169" s="1">
        <v>3.99</v>
      </c>
      <c r="V169" s="1">
        <v>33200</v>
      </c>
      <c r="W169" s="1">
        <v>5380</v>
      </c>
      <c r="X169" s="1">
        <v>12400</v>
      </c>
      <c r="Y169" s="1">
        <v>1620</v>
      </c>
      <c r="Z169" s="1">
        <v>54.237000000000002</v>
      </c>
      <c r="AA169" s="1">
        <v>67.099999999999994</v>
      </c>
      <c r="AB169" s="1">
        <v>7.6210000000000004</v>
      </c>
      <c r="AD169" s="1" t="s">
        <v>24</v>
      </c>
      <c r="AF169">
        <f t="shared" si="77"/>
        <v>0.53125</v>
      </c>
      <c r="AG169">
        <f t="shared" si="78"/>
        <v>0.72</v>
      </c>
      <c r="AH169">
        <f t="shared" si="79"/>
        <v>0.11254336727498378</v>
      </c>
      <c r="AI169">
        <f t="shared" si="80"/>
        <v>0</v>
      </c>
      <c r="AJ169">
        <f t="shared" si="81"/>
        <v>0</v>
      </c>
      <c r="AK169">
        <f t="shared" si="82"/>
        <v>0</v>
      </c>
      <c r="AL169">
        <f t="shared" si="83"/>
        <v>1.5452544395384117E-4</v>
      </c>
      <c r="AN169">
        <f t="shared" si="84"/>
        <v>0.82838464993263139</v>
      </c>
      <c r="AO169">
        <f t="shared" si="85"/>
        <v>0.22135363094013577</v>
      </c>
      <c r="AP169">
        <f t="shared" si="86"/>
        <v>0.53937197962565842</v>
      </c>
      <c r="AQ169">
        <f t="shared" si="87"/>
        <v>4.1434026543353542E-2</v>
      </c>
      <c r="AR169">
        <f t="shared" si="88"/>
        <v>2.0101178563486769E-3</v>
      </c>
      <c r="AS169">
        <f t="shared" si="89"/>
        <v>1.2015399767212819E-3</v>
      </c>
      <c r="AT169">
        <f t="shared" si="90"/>
        <v>1.3872001164949579E-4</v>
      </c>
      <c r="AU169">
        <f t="shared" si="91"/>
        <v>6.47142615748582E-5</v>
      </c>
      <c r="AW169">
        <f t="shared" si="92"/>
        <v>1.0625</v>
      </c>
      <c r="AX169">
        <f t="shared" si="93"/>
        <v>0.72</v>
      </c>
      <c r="AY169">
        <f t="shared" si="94"/>
        <v>0.11254336727498378</v>
      </c>
      <c r="AZ169">
        <f t="shared" si="95"/>
        <v>0</v>
      </c>
      <c r="BA169">
        <f t="shared" si="96"/>
        <v>0</v>
      </c>
      <c r="BB169">
        <f t="shared" si="97"/>
        <v>0</v>
      </c>
      <c r="BC169">
        <f t="shared" si="98"/>
        <v>1.5452544395384117E-4</v>
      </c>
      <c r="BE169">
        <f t="shared" si="99"/>
        <v>1.6567692998652628</v>
      </c>
      <c r="BF169">
        <f t="shared" si="100"/>
        <v>0.44270726188027154</v>
      </c>
      <c r="BG169">
        <f t="shared" si="101"/>
        <v>0.53937197962565842</v>
      </c>
      <c r="BH169">
        <f t="shared" si="102"/>
        <v>4.1434026543353542E-2</v>
      </c>
      <c r="BI169">
        <f t="shared" si="103"/>
        <v>6.0303535690460312E-3</v>
      </c>
      <c r="BJ169">
        <f t="shared" si="107"/>
        <v>2.4030799534425639E-3</v>
      </c>
      <c r="BK169">
        <f t="shared" si="105"/>
        <v>2.7744002329899159E-4</v>
      </c>
      <c r="BL169">
        <f t="shared" si="104"/>
        <v>6.47142615748582E-5</v>
      </c>
      <c r="BN169" s="1">
        <v>345.71927808000004</v>
      </c>
      <c r="BO169">
        <f t="shared" si="108"/>
        <v>1.8951978927189377</v>
      </c>
      <c r="BP169">
        <f t="shared" si="109"/>
        <v>2.6890581557219089</v>
      </c>
      <c r="BQ169">
        <f t="shared" si="106"/>
        <v>0.70478129626398867</v>
      </c>
    </row>
    <row r="170" spans="1:69" x14ac:dyDescent="0.25">
      <c r="A170" s="1" t="s">
        <v>434</v>
      </c>
      <c r="B170" s="1">
        <v>201602111</v>
      </c>
      <c r="C170" s="1" t="s">
        <v>287</v>
      </c>
      <c r="D170" s="1" t="s">
        <v>303</v>
      </c>
      <c r="E170" s="1">
        <v>4953990</v>
      </c>
      <c r="F170" s="1">
        <v>345.71927808000004</v>
      </c>
      <c r="G170" s="1" t="s">
        <v>21</v>
      </c>
      <c r="H170" s="1" t="s">
        <v>254</v>
      </c>
      <c r="I170" s="2">
        <v>42521.635416666664</v>
      </c>
      <c r="K170" s="1">
        <v>7.5655000000000001</v>
      </c>
      <c r="L170" s="1">
        <v>303</v>
      </c>
      <c r="O170" s="1">
        <v>59.3</v>
      </c>
      <c r="P170" s="1">
        <v>84</v>
      </c>
      <c r="Q170" s="1">
        <v>5.3</v>
      </c>
      <c r="V170" s="1">
        <v>39100</v>
      </c>
      <c r="W170" s="1">
        <v>6880</v>
      </c>
      <c r="X170" s="1">
        <v>15700</v>
      </c>
      <c r="Y170" s="1">
        <v>1760</v>
      </c>
      <c r="Z170" s="1">
        <v>40.414000000000001</v>
      </c>
      <c r="AA170" s="1">
        <v>33.9</v>
      </c>
      <c r="AB170" s="1" t="s">
        <v>14</v>
      </c>
      <c r="AD170" s="1" t="s">
        <v>24</v>
      </c>
      <c r="AF170">
        <f t="shared" si="77"/>
        <v>0.6177083333333333</v>
      </c>
      <c r="AG170">
        <f t="shared" si="78"/>
        <v>0.84</v>
      </c>
      <c r="AH170">
        <f t="shared" si="79"/>
        <v>0.14949369587905112</v>
      </c>
      <c r="AI170">
        <f t="shared" si="80"/>
        <v>0</v>
      </c>
      <c r="AJ170">
        <f t="shared" si="81"/>
        <v>0</v>
      </c>
      <c r="AK170">
        <f t="shared" si="82"/>
        <v>0</v>
      </c>
      <c r="AL170">
        <f t="shared" si="83"/>
        <v>3.6770539337821468E-4</v>
      </c>
      <c r="AN170">
        <f t="shared" si="84"/>
        <v>0.97559758470981583</v>
      </c>
      <c r="AO170">
        <f t="shared" si="85"/>
        <v>0.28306932729890971</v>
      </c>
      <c r="AP170">
        <f t="shared" si="86"/>
        <v>0.68291452259055141</v>
      </c>
      <c r="AQ170">
        <f t="shared" si="87"/>
        <v>4.5014744886606319E-2</v>
      </c>
      <c r="AR170">
        <f t="shared" si="88"/>
        <v>1.4978133570528501E-3</v>
      </c>
      <c r="AS170">
        <f t="shared" si="89"/>
        <v>6.07037335482138E-4</v>
      </c>
      <c r="AT170" t="e">
        <f t="shared" si="90"/>
        <v>#VALUE!</v>
      </c>
      <c r="AU170">
        <f t="shared" si="91"/>
        <v>2.7195684860989185E-5</v>
      </c>
      <c r="AW170">
        <f t="shared" si="92"/>
        <v>1.2354166666666666</v>
      </c>
      <c r="AX170">
        <f t="shared" si="93"/>
        <v>0.84</v>
      </c>
      <c r="AY170">
        <f t="shared" si="94"/>
        <v>0.14949369587905112</v>
      </c>
      <c r="AZ170">
        <f t="shared" si="95"/>
        <v>0</v>
      </c>
      <c r="BA170">
        <f t="shared" si="96"/>
        <v>0</v>
      </c>
      <c r="BB170">
        <f t="shared" si="97"/>
        <v>0</v>
      </c>
      <c r="BC170">
        <f t="shared" si="98"/>
        <v>3.6770539337821468E-4</v>
      </c>
      <c r="BE170">
        <f t="shared" si="99"/>
        <v>1.9511951694196317</v>
      </c>
      <c r="BF170">
        <f t="shared" si="100"/>
        <v>0.56613865459781942</v>
      </c>
      <c r="BG170">
        <f t="shared" si="101"/>
        <v>0.68291452259055141</v>
      </c>
      <c r="BH170">
        <f t="shared" si="102"/>
        <v>4.5014744886606319E-2</v>
      </c>
      <c r="BI170">
        <f t="shared" si="103"/>
        <v>4.4934400711585509E-3</v>
      </c>
      <c r="BJ170">
        <f t="shared" si="107"/>
        <v>1.214074670964276E-3</v>
      </c>
      <c r="BL170">
        <f t="shared" si="104"/>
        <v>2.7195684860989185E-5</v>
      </c>
      <c r="BN170" s="1">
        <v>345.71927808000004</v>
      </c>
      <c r="BO170">
        <f t="shared" si="108"/>
        <v>2.2252780679390955</v>
      </c>
      <c r="BP170">
        <f t="shared" si="109"/>
        <v>3.2509978019215926</v>
      </c>
      <c r="BQ170" s="13">
        <f t="shared" si="106"/>
        <v>0.68449079437204885</v>
      </c>
    </row>
    <row r="171" spans="1:69" x14ac:dyDescent="0.25">
      <c r="A171" s="1" t="s">
        <v>418</v>
      </c>
      <c r="B171" s="1">
        <v>201601872</v>
      </c>
      <c r="C171" s="1" t="s">
        <v>287</v>
      </c>
      <c r="D171" s="1" t="s">
        <v>302</v>
      </c>
      <c r="E171" s="1">
        <v>4953990</v>
      </c>
      <c r="F171" s="1">
        <v>345.71927808000004</v>
      </c>
      <c r="G171" s="1" t="s">
        <v>21</v>
      </c>
      <c r="H171" s="1" t="s">
        <v>254</v>
      </c>
      <c r="I171" s="2">
        <v>42511.59375</v>
      </c>
      <c r="K171" s="1">
        <v>7.3879999999999999</v>
      </c>
      <c r="L171" s="1">
        <v>358</v>
      </c>
      <c r="O171" s="1">
        <v>82.1</v>
      </c>
      <c r="P171" s="1">
        <v>92</v>
      </c>
      <c r="Q171" s="1">
        <v>6.58</v>
      </c>
      <c r="V171" s="1">
        <v>45900</v>
      </c>
      <c r="W171" s="1">
        <v>7460</v>
      </c>
      <c r="X171" s="1">
        <v>22000</v>
      </c>
      <c r="Y171" s="1">
        <v>2130</v>
      </c>
      <c r="Z171" s="1">
        <v>29.353999999999999</v>
      </c>
      <c r="AA171" s="1">
        <v>46.5</v>
      </c>
      <c r="AB171" s="1">
        <v>7.766</v>
      </c>
      <c r="AD171" s="1" t="s">
        <v>24</v>
      </c>
      <c r="AF171">
        <f t="shared" si="77"/>
        <v>0.85520833333333324</v>
      </c>
      <c r="AG171">
        <f t="shared" si="78"/>
        <v>0.92</v>
      </c>
      <c r="AH171">
        <f t="shared" si="79"/>
        <v>0.18559783375172761</v>
      </c>
      <c r="AI171">
        <f t="shared" si="80"/>
        <v>0</v>
      </c>
      <c r="AJ171">
        <f t="shared" si="81"/>
        <v>0</v>
      </c>
      <c r="AK171">
        <f t="shared" si="82"/>
        <v>0</v>
      </c>
      <c r="AL171">
        <f t="shared" si="83"/>
        <v>2.4434305526939665E-4</v>
      </c>
      <c r="AN171">
        <f t="shared" si="84"/>
        <v>1.1452667298767403</v>
      </c>
      <c r="AO171">
        <f t="shared" si="85"/>
        <v>0.30693272989096893</v>
      </c>
      <c r="AP171">
        <f t="shared" si="86"/>
        <v>0.95695028643261981</v>
      </c>
      <c r="AQ171">
        <f t="shared" si="87"/>
        <v>5.4478071936631511E-2</v>
      </c>
      <c r="AR171">
        <f t="shared" si="88"/>
        <v>1.0879104588244015E-3</v>
      </c>
      <c r="AS171">
        <f t="shared" si="89"/>
        <v>8.3266183185603008E-4</v>
      </c>
      <c r="AT171">
        <f t="shared" si="90"/>
        <v>1.4135935054060942E-4</v>
      </c>
      <c r="AU171">
        <f t="shared" si="91"/>
        <v>4.0926065973000975E-5</v>
      </c>
      <c r="AW171">
        <f t="shared" si="92"/>
        <v>1.7104166666666665</v>
      </c>
      <c r="AX171">
        <f t="shared" si="93"/>
        <v>0.92</v>
      </c>
      <c r="AY171">
        <f t="shared" si="94"/>
        <v>0.18559783375172761</v>
      </c>
      <c r="AZ171">
        <f t="shared" si="95"/>
        <v>0</v>
      </c>
      <c r="BA171">
        <f t="shared" si="96"/>
        <v>0</v>
      </c>
      <c r="BB171">
        <f t="shared" si="97"/>
        <v>0</v>
      </c>
      <c r="BC171">
        <f t="shared" si="98"/>
        <v>2.4434305526939665E-4</v>
      </c>
      <c r="BE171">
        <f t="shared" si="99"/>
        <v>2.2905334597534805</v>
      </c>
      <c r="BF171">
        <f t="shared" si="100"/>
        <v>0.61386545978193785</v>
      </c>
      <c r="BG171">
        <f t="shared" si="101"/>
        <v>0.95695028643261981</v>
      </c>
      <c r="BH171">
        <f t="shared" si="102"/>
        <v>5.4478071936631511E-2</v>
      </c>
      <c r="BI171">
        <f t="shared" si="103"/>
        <v>3.2637313764732048E-3</v>
      </c>
      <c r="BJ171">
        <f t="shared" si="107"/>
        <v>1.6653236637120602E-3</v>
      </c>
      <c r="BK171">
        <f t="shared" si="105"/>
        <v>2.8271870108121885E-4</v>
      </c>
      <c r="BL171">
        <f t="shared" si="104"/>
        <v>4.0926065973000975E-5</v>
      </c>
      <c r="BN171" s="1">
        <v>345.71927808000004</v>
      </c>
      <c r="BO171">
        <f t="shared" si="108"/>
        <v>2.8162588434736637</v>
      </c>
      <c r="BP171">
        <f t="shared" si="109"/>
        <v>3.921079977711909</v>
      </c>
      <c r="BQ171">
        <f t="shared" si="106"/>
        <v>0.71823550131131264</v>
      </c>
    </row>
    <row r="172" spans="1:69" x14ac:dyDescent="0.25">
      <c r="A172" s="1" t="s">
        <v>439</v>
      </c>
      <c r="B172" s="1">
        <v>201601642</v>
      </c>
      <c r="C172" s="1" t="s">
        <v>287</v>
      </c>
      <c r="D172" s="1" t="s">
        <v>300</v>
      </c>
      <c r="E172" s="1">
        <v>4953990</v>
      </c>
      <c r="F172" s="1">
        <v>345.71927808000004</v>
      </c>
      <c r="G172" s="1" t="s">
        <v>21</v>
      </c>
      <c r="H172" s="1" t="s">
        <v>254</v>
      </c>
      <c r="I172" s="2">
        <v>42499.59375</v>
      </c>
      <c r="K172" s="1">
        <v>7.5759999999999996</v>
      </c>
      <c r="L172" s="1">
        <v>380</v>
      </c>
      <c r="O172" s="1">
        <v>101</v>
      </c>
      <c r="P172" s="1">
        <v>93</v>
      </c>
      <c r="Q172" s="1">
        <v>8.39</v>
      </c>
      <c r="V172" s="1">
        <v>52000</v>
      </c>
      <c r="W172" s="1">
        <v>9510</v>
      </c>
      <c r="X172" s="1">
        <v>20900</v>
      </c>
      <c r="Y172" s="1">
        <v>1900</v>
      </c>
      <c r="Z172" s="1">
        <v>45.93</v>
      </c>
      <c r="AA172" s="1">
        <v>29.2</v>
      </c>
      <c r="AB172" s="1" t="s">
        <v>14</v>
      </c>
      <c r="AD172" s="1" t="s">
        <v>24</v>
      </c>
      <c r="AF172">
        <f t="shared" si="77"/>
        <v>1.0520833333333333</v>
      </c>
      <c r="AG172">
        <f t="shared" si="78"/>
        <v>0.93</v>
      </c>
      <c r="AH172">
        <f t="shared" si="79"/>
        <v>0.23665134121230924</v>
      </c>
      <c r="AI172">
        <f t="shared" si="80"/>
        <v>0</v>
      </c>
      <c r="AJ172">
        <f t="shared" si="81"/>
        <v>0</v>
      </c>
      <c r="AK172">
        <f t="shared" si="82"/>
        <v>0</v>
      </c>
      <c r="AL172">
        <f t="shared" si="83"/>
        <v>3.7670379898390816E-4</v>
      </c>
      <c r="AN172">
        <f t="shared" si="84"/>
        <v>1.2974699336294226</v>
      </c>
      <c r="AO172">
        <f t="shared" si="85"/>
        <v>0.39127751491462665</v>
      </c>
      <c r="AP172">
        <f t="shared" si="86"/>
        <v>0.90910277211098878</v>
      </c>
      <c r="AQ172">
        <f t="shared" si="87"/>
        <v>4.8595463229859095E-2</v>
      </c>
      <c r="AR172">
        <f t="shared" si="88"/>
        <v>1.7022459417389371E-3</v>
      </c>
      <c r="AS172">
        <f t="shared" si="89"/>
        <v>5.2287581699346399E-4</v>
      </c>
      <c r="AT172" t="e">
        <f t="shared" si="90"/>
        <v>#VALUE!</v>
      </c>
      <c r="AU172">
        <f t="shared" si="91"/>
        <v>2.654605561975541E-5</v>
      </c>
      <c r="AW172">
        <f t="shared" si="92"/>
        <v>2.1041666666666665</v>
      </c>
      <c r="AX172">
        <f t="shared" si="93"/>
        <v>0.93</v>
      </c>
      <c r="AY172">
        <f t="shared" si="94"/>
        <v>0.23665134121230924</v>
      </c>
      <c r="AZ172">
        <f t="shared" si="95"/>
        <v>0</v>
      </c>
      <c r="BA172">
        <f t="shared" si="96"/>
        <v>0</v>
      </c>
      <c r="BB172">
        <f t="shared" si="97"/>
        <v>0</v>
      </c>
      <c r="BC172">
        <f t="shared" si="98"/>
        <v>3.7670379898390816E-4</v>
      </c>
      <c r="BE172">
        <f t="shared" si="99"/>
        <v>2.5949398672588453</v>
      </c>
      <c r="BF172">
        <f t="shared" si="100"/>
        <v>0.78255502982925329</v>
      </c>
      <c r="BG172">
        <f t="shared" si="101"/>
        <v>0.90910277211098878</v>
      </c>
      <c r="BH172">
        <f t="shared" si="102"/>
        <v>4.8595463229859095E-2</v>
      </c>
      <c r="BI172">
        <f t="shared" si="103"/>
        <v>5.1067378252168116E-3</v>
      </c>
      <c r="BJ172">
        <f t="shared" si="107"/>
        <v>1.045751633986928E-3</v>
      </c>
      <c r="BL172">
        <f t="shared" si="104"/>
        <v>2.654605561975541E-5</v>
      </c>
      <c r="BN172" s="1">
        <v>345.71927808000004</v>
      </c>
      <c r="BO172">
        <f t="shared" si="108"/>
        <v>3.2711947116779596</v>
      </c>
      <c r="BP172">
        <f t="shared" si="109"/>
        <v>4.3413721679437698</v>
      </c>
      <c r="BQ172">
        <f t="shared" si="106"/>
        <v>0.75349327013060829</v>
      </c>
    </row>
    <row r="173" spans="1:69" x14ac:dyDescent="0.25">
      <c r="A173" s="1" t="s">
        <v>440</v>
      </c>
      <c r="B173" s="1">
        <v>201601344</v>
      </c>
      <c r="C173" s="1" t="s">
        <v>287</v>
      </c>
      <c r="D173" s="1" t="s">
        <v>296</v>
      </c>
      <c r="E173" s="1">
        <v>4953990</v>
      </c>
      <c r="F173" s="1">
        <v>345.71927808000004</v>
      </c>
      <c r="G173" s="1" t="s">
        <v>21</v>
      </c>
      <c r="H173" s="1" t="s">
        <v>254</v>
      </c>
      <c r="I173" s="2">
        <v>42472.541666666664</v>
      </c>
      <c r="K173" s="1">
        <v>7.5854999999999997</v>
      </c>
      <c r="L173" s="1">
        <v>498</v>
      </c>
      <c r="O173" s="1">
        <v>144</v>
      </c>
      <c r="P173" s="1">
        <v>103</v>
      </c>
      <c r="Q173" s="1">
        <v>12.2</v>
      </c>
      <c r="V173" s="1">
        <v>62900</v>
      </c>
      <c r="W173" s="1">
        <v>12400</v>
      </c>
      <c r="X173" s="1">
        <v>30600</v>
      </c>
      <c r="Y173" s="1">
        <v>2110</v>
      </c>
      <c r="Z173" s="1">
        <v>26.24</v>
      </c>
      <c r="AA173" s="1" t="s">
        <v>111</v>
      </c>
      <c r="AB173" s="1" t="s">
        <v>14</v>
      </c>
      <c r="AD173" s="1" t="s">
        <v>24</v>
      </c>
      <c r="AF173">
        <f t="shared" si="77"/>
        <v>1.5</v>
      </c>
      <c r="AG173">
        <f t="shared" si="78"/>
        <v>1.03</v>
      </c>
      <c r="AH173">
        <f t="shared" si="79"/>
        <v>0.34411756409894784</v>
      </c>
      <c r="AI173">
        <f t="shared" si="80"/>
        <v>0</v>
      </c>
      <c r="AJ173">
        <f t="shared" si="81"/>
        <v>0</v>
      </c>
      <c r="AK173">
        <f t="shared" si="82"/>
        <v>0</v>
      </c>
      <c r="AL173">
        <f t="shared" si="83"/>
        <v>3.8503481467861404E-4</v>
      </c>
      <c r="AN173">
        <f t="shared" si="84"/>
        <v>1.5694395927940517</v>
      </c>
      <c r="AO173">
        <f t="shared" si="85"/>
        <v>0.51018308989919769</v>
      </c>
      <c r="AP173">
        <f t="shared" si="86"/>
        <v>1.3310308529471893</v>
      </c>
      <c r="AQ173">
        <f t="shared" si="87"/>
        <v>5.3966540744738258E-2</v>
      </c>
      <c r="AR173">
        <f t="shared" si="88"/>
        <v>9.7250018530872426E-4</v>
      </c>
      <c r="AS173" t="e">
        <f t="shared" si="89"/>
        <v>#VALUE!</v>
      </c>
      <c r="AT173" t="e">
        <f t="shared" si="90"/>
        <v>#VALUE!</v>
      </c>
      <c r="AU173">
        <f t="shared" si="91"/>
        <v>2.597167741402008E-5</v>
      </c>
      <c r="AW173">
        <f t="shared" si="92"/>
        <v>3</v>
      </c>
      <c r="AX173">
        <f t="shared" si="93"/>
        <v>1.03</v>
      </c>
      <c r="AY173">
        <f t="shared" si="94"/>
        <v>0.34411756409894784</v>
      </c>
      <c r="AZ173">
        <f t="shared" si="95"/>
        <v>0</v>
      </c>
      <c r="BA173">
        <f t="shared" si="96"/>
        <v>0</v>
      </c>
      <c r="BB173">
        <f t="shared" si="97"/>
        <v>0</v>
      </c>
      <c r="BC173">
        <f t="shared" si="98"/>
        <v>3.8503481467861404E-4</v>
      </c>
      <c r="BE173">
        <f t="shared" si="99"/>
        <v>3.1388791855881033</v>
      </c>
      <c r="BF173">
        <f t="shared" si="100"/>
        <v>1.0203661797983954</v>
      </c>
      <c r="BG173">
        <f t="shared" si="101"/>
        <v>1.3310308529471893</v>
      </c>
      <c r="BH173">
        <f t="shared" si="102"/>
        <v>5.3966540744738258E-2</v>
      </c>
      <c r="BI173">
        <f t="shared" si="103"/>
        <v>2.9175005559261727E-3</v>
      </c>
      <c r="BL173">
        <f t="shared" si="104"/>
        <v>2.597167741402008E-5</v>
      </c>
      <c r="BN173" s="1">
        <v>345.71927808000004</v>
      </c>
      <c r="BO173">
        <f t="shared" si="108"/>
        <v>4.3745025989136268</v>
      </c>
      <c r="BP173">
        <f t="shared" si="109"/>
        <v>5.5471862313117661</v>
      </c>
      <c r="BQ173">
        <f t="shared" si="106"/>
        <v>0.78859847434384223</v>
      </c>
    </row>
    <row r="174" spans="1:69" x14ac:dyDescent="0.25">
      <c r="A174" s="1" t="s">
        <v>461</v>
      </c>
      <c r="B174" s="1">
        <v>201601512</v>
      </c>
      <c r="C174" s="1" t="s">
        <v>287</v>
      </c>
      <c r="D174" s="1" t="s">
        <v>298</v>
      </c>
      <c r="E174" s="1">
        <v>4953990</v>
      </c>
      <c r="F174" s="1">
        <v>345.71927808000004</v>
      </c>
      <c r="G174" s="1" t="s">
        <v>21</v>
      </c>
      <c r="H174" s="1" t="s">
        <v>254</v>
      </c>
      <c r="I174" s="2">
        <v>42486.4375</v>
      </c>
      <c r="K174" s="1">
        <v>7.8449999999999998</v>
      </c>
      <c r="L174" s="1">
        <v>534</v>
      </c>
      <c r="O174" s="1">
        <v>165</v>
      </c>
      <c r="P174" s="1">
        <v>120</v>
      </c>
      <c r="Q174" s="1">
        <v>14.2</v>
      </c>
      <c r="V174" s="1">
        <v>71800</v>
      </c>
      <c r="W174" s="1">
        <v>14400</v>
      </c>
      <c r="X174" s="1">
        <v>37000</v>
      </c>
      <c r="Y174" s="1">
        <v>2210</v>
      </c>
      <c r="Z174" s="1">
        <v>18.149000000000001</v>
      </c>
      <c r="AA174" s="1" t="s">
        <v>111</v>
      </c>
      <c r="AB174" s="1" t="s">
        <v>14</v>
      </c>
      <c r="AD174" s="1" t="s">
        <v>24</v>
      </c>
      <c r="AF174">
        <f t="shared" si="77"/>
        <v>1.71875</v>
      </c>
      <c r="AG174">
        <f t="shared" si="78"/>
        <v>1.2</v>
      </c>
      <c r="AH174">
        <f t="shared" si="79"/>
        <v>0.40053027952500486</v>
      </c>
      <c r="AI174">
        <f t="shared" si="80"/>
        <v>0</v>
      </c>
      <c r="AJ174">
        <f t="shared" si="81"/>
        <v>0</v>
      </c>
      <c r="AK174">
        <f t="shared" si="82"/>
        <v>0</v>
      </c>
      <c r="AL174">
        <f t="shared" si="83"/>
        <v>6.9984199600227239E-4</v>
      </c>
      <c r="AN174">
        <f t="shared" si="84"/>
        <v>1.7915065622037027</v>
      </c>
      <c r="AO174">
        <f t="shared" si="85"/>
        <v>0.59247068504422962</v>
      </c>
      <c r="AP174">
        <f t="shared" si="86"/>
        <v>1.6094163908184969</v>
      </c>
      <c r="AQ174">
        <f t="shared" si="87"/>
        <v>5.6524196704204527E-2</v>
      </c>
      <c r="AR174">
        <f t="shared" si="88"/>
        <v>6.7263360759024543E-4</v>
      </c>
      <c r="AS174" t="e">
        <f t="shared" si="89"/>
        <v>#VALUE!</v>
      </c>
      <c r="AT174" t="e">
        <f t="shared" si="90"/>
        <v>#VALUE!</v>
      </c>
      <c r="AU174">
        <f t="shared" si="91"/>
        <v>1.4288939585111034E-5</v>
      </c>
      <c r="AW174">
        <f t="shared" si="92"/>
        <v>3.4375</v>
      </c>
      <c r="AX174">
        <f t="shared" si="93"/>
        <v>1.2</v>
      </c>
      <c r="AY174">
        <f t="shared" si="94"/>
        <v>0.40053027952500486</v>
      </c>
      <c r="AZ174">
        <f t="shared" si="95"/>
        <v>0</v>
      </c>
      <c r="BA174">
        <f t="shared" si="96"/>
        <v>0</v>
      </c>
      <c r="BB174">
        <f t="shared" si="97"/>
        <v>0</v>
      </c>
      <c r="BC174">
        <f t="shared" si="98"/>
        <v>6.9984199600227239E-4</v>
      </c>
      <c r="BE174">
        <f t="shared" si="99"/>
        <v>3.5830131244074055</v>
      </c>
      <c r="BF174">
        <f t="shared" si="100"/>
        <v>1.1849413700884592</v>
      </c>
      <c r="BG174">
        <f t="shared" si="101"/>
        <v>1.6094163908184969</v>
      </c>
      <c r="BH174">
        <f t="shared" si="102"/>
        <v>5.6524196704204527E-2</v>
      </c>
      <c r="BI174">
        <f t="shared" si="103"/>
        <v>2.0179008227707365E-3</v>
      </c>
      <c r="BL174">
        <f t="shared" si="104"/>
        <v>1.4288939585111034E-5</v>
      </c>
      <c r="BN174" s="1">
        <v>345.71927808000004</v>
      </c>
      <c r="BO174">
        <f t="shared" si="108"/>
        <v>5.0387301215210076</v>
      </c>
      <c r="BP174">
        <f t="shared" si="109"/>
        <v>6.4359272717809217</v>
      </c>
      <c r="BQ174">
        <f t="shared" si="106"/>
        <v>0.7829066284844316</v>
      </c>
    </row>
    <row r="175" spans="1:69" x14ac:dyDescent="0.25">
      <c r="A175" s="1" t="s">
        <v>472</v>
      </c>
      <c r="B175" s="1">
        <v>201601575</v>
      </c>
      <c r="C175" s="1" t="s">
        <v>287</v>
      </c>
      <c r="D175" s="1" t="s">
        <v>299</v>
      </c>
      <c r="E175" s="1">
        <v>4953990</v>
      </c>
      <c r="F175" s="1">
        <v>345.71927808000004</v>
      </c>
      <c r="G175" s="1" t="s">
        <v>21</v>
      </c>
      <c r="H175" s="1" t="s">
        <v>254</v>
      </c>
      <c r="I175" s="2">
        <v>42492.541666666664</v>
      </c>
      <c r="K175" s="1">
        <v>7.9390000000000001</v>
      </c>
      <c r="L175" s="1">
        <v>553</v>
      </c>
      <c r="O175" s="1">
        <v>169</v>
      </c>
      <c r="P175" s="1">
        <v>119</v>
      </c>
      <c r="Q175" s="1">
        <v>13.7</v>
      </c>
      <c r="V175" s="1">
        <v>73400</v>
      </c>
      <c r="W175" s="1">
        <v>15800</v>
      </c>
      <c r="X175" s="1">
        <v>38100</v>
      </c>
      <c r="Y175" s="1">
        <v>2140</v>
      </c>
      <c r="Z175" s="1">
        <v>16.745999999999999</v>
      </c>
      <c r="AA175" s="1" t="s">
        <v>111</v>
      </c>
      <c r="AB175" s="1" t="s">
        <v>14</v>
      </c>
      <c r="AD175" s="1" t="s">
        <v>24</v>
      </c>
      <c r="AF175">
        <f t="shared" si="77"/>
        <v>1.7604166666666667</v>
      </c>
      <c r="AG175">
        <f t="shared" si="78"/>
        <v>1.19</v>
      </c>
      <c r="AH175">
        <f t="shared" si="79"/>
        <v>0.38642710066849062</v>
      </c>
      <c r="AI175">
        <f t="shared" si="80"/>
        <v>0</v>
      </c>
      <c r="AJ175">
        <f t="shared" si="81"/>
        <v>0</v>
      </c>
      <c r="AK175">
        <f t="shared" si="82"/>
        <v>0</v>
      </c>
      <c r="AL175">
        <f t="shared" si="83"/>
        <v>8.6896042928630052E-4</v>
      </c>
      <c r="AN175">
        <f t="shared" si="84"/>
        <v>1.831428714007685</v>
      </c>
      <c r="AO175">
        <f t="shared" si="85"/>
        <v>0.65007200164575185</v>
      </c>
      <c r="AP175">
        <f t="shared" si="86"/>
        <v>1.6572639051401279</v>
      </c>
      <c r="AQ175">
        <f t="shared" si="87"/>
        <v>5.4733837532578142E-2</v>
      </c>
      <c r="AR175">
        <f t="shared" si="88"/>
        <v>6.2063597954191679E-4</v>
      </c>
      <c r="AS175" t="e">
        <f t="shared" si="89"/>
        <v>#VALUE!</v>
      </c>
      <c r="AT175" t="e">
        <f t="shared" si="90"/>
        <v>#VALUE!</v>
      </c>
      <c r="AU175">
        <f t="shared" si="91"/>
        <v>1.150800388944434E-5</v>
      </c>
      <c r="AW175">
        <f t="shared" si="92"/>
        <v>3.5208333333333335</v>
      </c>
      <c r="AX175">
        <f t="shared" si="93"/>
        <v>1.19</v>
      </c>
      <c r="AY175">
        <f t="shared" si="94"/>
        <v>0.38642710066849062</v>
      </c>
      <c r="AZ175">
        <f t="shared" si="95"/>
        <v>0</v>
      </c>
      <c r="BA175">
        <f t="shared" si="96"/>
        <v>0</v>
      </c>
      <c r="BB175">
        <f t="shared" si="97"/>
        <v>0</v>
      </c>
      <c r="BC175">
        <f t="shared" si="98"/>
        <v>8.6896042928630052E-4</v>
      </c>
      <c r="BE175">
        <f t="shared" si="99"/>
        <v>3.6628574280153701</v>
      </c>
      <c r="BF175">
        <f t="shared" si="100"/>
        <v>1.3001440032915037</v>
      </c>
      <c r="BG175">
        <f t="shared" si="101"/>
        <v>1.6572639051401279</v>
      </c>
      <c r="BH175">
        <f t="shared" si="102"/>
        <v>5.4733837532578142E-2</v>
      </c>
      <c r="BI175">
        <f t="shared" si="103"/>
        <v>1.8619079386257504E-3</v>
      </c>
      <c r="BL175">
        <f t="shared" si="104"/>
        <v>1.150800388944434E-5</v>
      </c>
      <c r="BN175" s="1">
        <v>345.71927808000004</v>
      </c>
      <c r="BO175">
        <f t="shared" si="108"/>
        <v>5.0981293944311101</v>
      </c>
      <c r="BP175">
        <f t="shared" si="109"/>
        <v>6.6768725899220946</v>
      </c>
      <c r="BQ175">
        <f t="shared" si="106"/>
        <v>0.76355049849627199</v>
      </c>
    </row>
    <row r="176" spans="1:69" x14ac:dyDescent="0.25">
      <c r="A176" s="1" t="s">
        <v>447</v>
      </c>
      <c r="B176" s="1">
        <v>201601434</v>
      </c>
      <c r="C176" s="1" t="s">
        <v>287</v>
      </c>
      <c r="D176" s="1" t="s">
        <v>297</v>
      </c>
      <c r="E176" s="1">
        <v>4953990</v>
      </c>
      <c r="F176" s="1">
        <v>345.71927808000004</v>
      </c>
      <c r="G176" s="1" t="s">
        <v>21</v>
      </c>
      <c r="H176" s="1" t="s">
        <v>254</v>
      </c>
      <c r="I176" s="2">
        <v>42479.465277777781</v>
      </c>
      <c r="K176" s="1">
        <v>7.6234999999999999</v>
      </c>
      <c r="L176" s="1">
        <v>560</v>
      </c>
      <c r="O176" s="1">
        <v>179</v>
      </c>
      <c r="P176" s="1">
        <v>108</v>
      </c>
      <c r="Q176" s="1">
        <v>13.8</v>
      </c>
      <c r="V176" s="1">
        <v>69100</v>
      </c>
      <c r="W176" s="1">
        <v>15700</v>
      </c>
      <c r="X176" s="1">
        <v>39200</v>
      </c>
      <c r="Y176" s="1">
        <v>2009.9999999999998</v>
      </c>
      <c r="Z176" s="1">
        <v>50.859000000000002</v>
      </c>
      <c r="AA176" s="1">
        <v>29.7</v>
      </c>
      <c r="AB176" s="1">
        <v>8.2289999999999992</v>
      </c>
      <c r="AD176" s="1" t="s">
        <v>24</v>
      </c>
      <c r="AF176">
        <f t="shared" si="77"/>
        <v>1.8645833333333333</v>
      </c>
      <c r="AG176">
        <f t="shared" si="78"/>
        <v>1.08</v>
      </c>
      <c r="AH176">
        <f t="shared" si="79"/>
        <v>0.38924773643979349</v>
      </c>
      <c r="AI176">
        <f t="shared" si="80"/>
        <v>0</v>
      </c>
      <c r="AJ176">
        <f t="shared" si="81"/>
        <v>0</v>
      </c>
      <c r="AK176">
        <f t="shared" si="82"/>
        <v>0</v>
      </c>
      <c r="AL176">
        <f t="shared" si="83"/>
        <v>4.2024252767731117E-4</v>
      </c>
      <c r="AN176">
        <f t="shared" si="84"/>
        <v>1.7241379310344827</v>
      </c>
      <c r="AO176">
        <f t="shared" si="85"/>
        <v>0.64595762188850026</v>
      </c>
      <c r="AP176">
        <f t="shared" si="86"/>
        <v>1.7051114194617589</v>
      </c>
      <c r="AQ176">
        <f t="shared" si="87"/>
        <v>5.1408884785271981E-2</v>
      </c>
      <c r="AR176">
        <f t="shared" si="88"/>
        <v>1.8849232821881255E-3</v>
      </c>
      <c r="AS176">
        <f t="shared" si="89"/>
        <v>5.3182917002417404E-4</v>
      </c>
      <c r="AT176">
        <f t="shared" si="90"/>
        <v>1.4978703265499288E-4</v>
      </c>
      <c r="AU176">
        <f t="shared" si="91"/>
        <v>2.379578300956391E-5</v>
      </c>
      <c r="AW176">
        <f t="shared" si="92"/>
        <v>3.7291666666666665</v>
      </c>
      <c r="AX176">
        <f t="shared" si="93"/>
        <v>1.08</v>
      </c>
      <c r="AY176">
        <f t="shared" si="94"/>
        <v>0.38924773643979349</v>
      </c>
      <c r="AZ176">
        <f t="shared" si="95"/>
        <v>0</v>
      </c>
      <c r="BA176">
        <f t="shared" si="96"/>
        <v>0</v>
      </c>
      <c r="BB176">
        <f t="shared" si="97"/>
        <v>0</v>
      </c>
      <c r="BC176">
        <f t="shared" si="98"/>
        <v>4.2024252767731117E-4</v>
      </c>
      <c r="BE176">
        <f t="shared" si="99"/>
        <v>3.4482758620689653</v>
      </c>
      <c r="BF176">
        <f t="shared" si="100"/>
        <v>1.2919152437770005</v>
      </c>
      <c r="BG176">
        <f t="shared" si="101"/>
        <v>1.7051114194617589</v>
      </c>
      <c r="BH176">
        <f t="shared" si="102"/>
        <v>5.1408884785271981E-2</v>
      </c>
      <c r="BI176">
        <f t="shared" si="103"/>
        <v>5.6547698465643764E-3</v>
      </c>
      <c r="BJ176">
        <f t="shared" si="107"/>
        <v>1.0636583400483481E-3</v>
      </c>
      <c r="BK176">
        <f t="shared" si="105"/>
        <v>2.9957406530998576E-4</v>
      </c>
      <c r="BL176">
        <f t="shared" si="104"/>
        <v>2.379578300956391E-5</v>
      </c>
      <c r="BN176" s="1">
        <v>345.71927808000004</v>
      </c>
      <c r="BO176">
        <f t="shared" si="108"/>
        <v>5.198834645634137</v>
      </c>
      <c r="BP176">
        <f t="shared" si="109"/>
        <v>6.5037532081279297</v>
      </c>
      <c r="BQ176">
        <f t="shared" si="106"/>
        <v>0.79935915144150949</v>
      </c>
    </row>
    <row r="177" spans="1:69" x14ac:dyDescent="0.25">
      <c r="A177" s="1" t="s">
        <v>459</v>
      </c>
      <c r="B177" s="1">
        <v>201601708</v>
      </c>
      <c r="C177" s="1" t="s">
        <v>287</v>
      </c>
      <c r="D177" s="1" t="s">
        <v>301</v>
      </c>
      <c r="E177" s="1">
        <v>4953990</v>
      </c>
      <c r="F177" s="1">
        <v>345.71927808000004</v>
      </c>
      <c r="G177" s="1" t="s">
        <v>21</v>
      </c>
      <c r="H177" s="1" t="s">
        <v>254</v>
      </c>
      <c r="I177" s="2">
        <v>42505.458333333336</v>
      </c>
      <c r="K177" s="1">
        <v>7.8204999999999991</v>
      </c>
      <c r="L177" s="1">
        <v>563</v>
      </c>
      <c r="O177" s="1">
        <v>180</v>
      </c>
      <c r="P177" s="1">
        <v>107</v>
      </c>
      <c r="Q177" s="1">
        <v>10.9</v>
      </c>
      <c r="V177" s="1">
        <v>68800</v>
      </c>
      <c r="W177" s="1">
        <v>12100</v>
      </c>
      <c r="X177" s="1">
        <v>44100</v>
      </c>
      <c r="Y177" s="1">
        <v>2070</v>
      </c>
      <c r="Z177" s="1">
        <v>92.894999999999996</v>
      </c>
      <c r="AA177" s="1">
        <v>74.8</v>
      </c>
      <c r="AB177" s="1" t="s">
        <v>14</v>
      </c>
      <c r="AD177" s="1">
        <v>18.486999999999998</v>
      </c>
      <c r="AF177">
        <f t="shared" si="77"/>
        <v>1.875</v>
      </c>
      <c r="AG177">
        <f t="shared" si="78"/>
        <v>1.07</v>
      </c>
      <c r="AH177">
        <f t="shared" si="79"/>
        <v>0.3074492990720108</v>
      </c>
      <c r="AI177">
        <f t="shared" si="80"/>
        <v>0</v>
      </c>
      <c r="AJ177">
        <f t="shared" si="81"/>
        <v>0</v>
      </c>
      <c r="AK177">
        <f t="shared" si="82"/>
        <v>0</v>
      </c>
      <c r="AL177">
        <f t="shared" si="83"/>
        <v>6.6145453748405836E-4</v>
      </c>
      <c r="AN177">
        <f t="shared" si="84"/>
        <v>1.7166525275712361</v>
      </c>
      <c r="AO177">
        <f t="shared" si="85"/>
        <v>0.49783995062744291</v>
      </c>
      <c r="AP177">
        <f t="shared" si="86"/>
        <v>1.9182503468944787</v>
      </c>
      <c r="AQ177">
        <f t="shared" si="87"/>
        <v>5.294347836095175E-2</v>
      </c>
      <c r="AR177">
        <f t="shared" si="88"/>
        <v>3.4428507894151655E-3</v>
      </c>
      <c r="AS177">
        <f t="shared" si="89"/>
        <v>1.339421613394216E-3</v>
      </c>
      <c r="AT177" t="e">
        <f t="shared" si="90"/>
        <v>#VALUE!</v>
      </c>
      <c r="AU177">
        <f t="shared" si="91"/>
        <v>1.511819699360819E-5</v>
      </c>
      <c r="AW177">
        <f t="shared" si="92"/>
        <v>3.75</v>
      </c>
      <c r="AX177">
        <f t="shared" si="93"/>
        <v>1.07</v>
      </c>
      <c r="AY177">
        <f t="shared" si="94"/>
        <v>0.3074492990720108</v>
      </c>
      <c r="AZ177">
        <f t="shared" si="95"/>
        <v>0</v>
      </c>
      <c r="BA177">
        <f t="shared" si="96"/>
        <v>0</v>
      </c>
      <c r="BB177">
        <f t="shared" si="97"/>
        <v>0</v>
      </c>
      <c r="BC177">
        <f t="shared" si="98"/>
        <v>6.6145453748405836E-4</v>
      </c>
      <c r="BE177">
        <f t="shared" si="99"/>
        <v>3.4333050551424722</v>
      </c>
      <c r="BF177">
        <f t="shared" si="100"/>
        <v>0.99567990125488581</v>
      </c>
      <c r="BG177">
        <f t="shared" si="101"/>
        <v>1.9182503468944787</v>
      </c>
      <c r="BH177">
        <f t="shared" si="102"/>
        <v>5.294347836095175E-2</v>
      </c>
      <c r="BI177">
        <f t="shared" si="103"/>
        <v>1.0328552368245496E-2</v>
      </c>
      <c r="BJ177">
        <f t="shared" si="107"/>
        <v>2.678843226788432E-3</v>
      </c>
      <c r="BL177">
        <f t="shared" si="104"/>
        <v>1.511819699360819E-5</v>
      </c>
      <c r="BN177" s="1">
        <v>345.71927808000004</v>
      </c>
      <c r="BO177">
        <f t="shared" si="108"/>
        <v>5.1281107536094952</v>
      </c>
      <c r="BP177">
        <f t="shared" si="109"/>
        <v>6.4132012954448161</v>
      </c>
      <c r="BQ177">
        <f t="shared" si="106"/>
        <v>0.79961793141467463</v>
      </c>
    </row>
    <row r="178" spans="1:69" x14ac:dyDescent="0.25">
      <c r="A178" s="1" t="s">
        <v>474</v>
      </c>
      <c r="B178" s="1">
        <v>201600802</v>
      </c>
      <c r="C178" s="1" t="s">
        <v>287</v>
      </c>
      <c r="D178" s="1" t="s">
        <v>291</v>
      </c>
      <c r="E178" s="1">
        <v>4953990</v>
      </c>
      <c r="F178" s="1">
        <v>345.71927808000004</v>
      </c>
      <c r="G178" s="1" t="s">
        <v>21</v>
      </c>
      <c r="H178" s="1" t="s">
        <v>254</v>
      </c>
      <c r="I178" s="2">
        <v>42438.416666666664</v>
      </c>
      <c r="K178" s="1">
        <v>7.9535</v>
      </c>
      <c r="L178" s="1">
        <v>617</v>
      </c>
      <c r="O178" s="1">
        <v>195</v>
      </c>
      <c r="P178" s="1">
        <v>125</v>
      </c>
      <c r="Q178" s="1">
        <v>14.5</v>
      </c>
      <c r="V178" s="1">
        <v>73900</v>
      </c>
      <c r="W178" s="1">
        <v>17900</v>
      </c>
      <c r="X178" s="1">
        <v>40100</v>
      </c>
      <c r="Y178" s="1">
        <v>2430</v>
      </c>
      <c r="Z178" s="1">
        <v>34.344999999999999</v>
      </c>
      <c r="AA178" s="1" t="s">
        <v>111</v>
      </c>
      <c r="AB178" s="1" t="s">
        <v>14</v>
      </c>
      <c r="AD178" s="1" t="s">
        <v>24</v>
      </c>
      <c r="AF178">
        <f t="shared" si="77"/>
        <v>2.03125</v>
      </c>
      <c r="AG178">
        <f t="shared" si="78"/>
        <v>1.25</v>
      </c>
      <c r="AH178">
        <f t="shared" si="79"/>
        <v>0.40899218683891347</v>
      </c>
      <c r="AI178">
        <f t="shared" si="80"/>
        <v>0</v>
      </c>
      <c r="AJ178">
        <f t="shared" si="81"/>
        <v>0</v>
      </c>
      <c r="AK178">
        <f t="shared" si="82"/>
        <v>0</v>
      </c>
      <c r="AL178">
        <f t="shared" si="83"/>
        <v>8.9846259257068408E-4</v>
      </c>
      <c r="AN178">
        <f t="shared" si="84"/>
        <v>1.8439043864464295</v>
      </c>
      <c r="AO178">
        <f t="shared" si="85"/>
        <v>0.73647397654803537</v>
      </c>
      <c r="AP178">
        <f t="shared" si="86"/>
        <v>1.7442593857249116</v>
      </c>
      <c r="AQ178">
        <f t="shared" si="87"/>
        <v>6.2151039815030319E-2</v>
      </c>
      <c r="AR178">
        <f t="shared" si="88"/>
        <v>1.2728856274553406E-3</v>
      </c>
      <c r="AS178" t="e">
        <f t="shared" si="89"/>
        <v>#VALUE!</v>
      </c>
      <c r="AT178" t="e">
        <f t="shared" si="90"/>
        <v>#VALUE!</v>
      </c>
      <c r="AU178">
        <f t="shared" si="91"/>
        <v>1.1130123928017882E-5</v>
      </c>
      <c r="AW178">
        <f t="shared" si="92"/>
        <v>4.0625</v>
      </c>
      <c r="AX178">
        <f t="shared" si="93"/>
        <v>1.25</v>
      </c>
      <c r="AY178">
        <f t="shared" si="94"/>
        <v>0.40899218683891347</v>
      </c>
      <c r="AZ178">
        <f t="shared" si="95"/>
        <v>0</v>
      </c>
      <c r="BA178">
        <f t="shared" si="96"/>
        <v>0</v>
      </c>
      <c r="BB178">
        <f t="shared" si="97"/>
        <v>0</v>
      </c>
      <c r="BC178">
        <f t="shared" si="98"/>
        <v>8.9846259257068408E-4</v>
      </c>
      <c r="BE178">
        <f t="shared" si="99"/>
        <v>3.687808772892859</v>
      </c>
      <c r="BF178">
        <f t="shared" si="100"/>
        <v>1.4729479530960707</v>
      </c>
      <c r="BG178">
        <f t="shared" si="101"/>
        <v>1.7442593857249116</v>
      </c>
      <c r="BH178">
        <f t="shared" si="102"/>
        <v>6.2151039815030319E-2</v>
      </c>
      <c r="BI178">
        <f t="shared" si="103"/>
        <v>3.8186568823660215E-3</v>
      </c>
      <c r="BL178">
        <f t="shared" si="104"/>
        <v>1.1130123928017882E-5</v>
      </c>
      <c r="BN178" s="1">
        <v>345.71927808000004</v>
      </c>
      <c r="BO178">
        <f t="shared" si="108"/>
        <v>5.7223906494314845</v>
      </c>
      <c r="BP178">
        <f t="shared" si="109"/>
        <v>6.9709969385351664</v>
      </c>
      <c r="BQ178">
        <f t="shared" si="106"/>
        <v>0.82088554906666555</v>
      </c>
    </row>
    <row r="179" spans="1:69" x14ac:dyDescent="0.25">
      <c r="A179" s="1" t="s">
        <v>492</v>
      </c>
      <c r="B179" s="1">
        <v>201601043</v>
      </c>
      <c r="C179" s="1" t="s">
        <v>287</v>
      </c>
      <c r="D179" s="1" t="s">
        <v>294</v>
      </c>
      <c r="E179" s="1">
        <v>4953990</v>
      </c>
      <c r="F179" s="1">
        <v>345.71927808000004</v>
      </c>
      <c r="G179" s="1" t="s">
        <v>21</v>
      </c>
      <c r="H179" s="1" t="s">
        <v>254</v>
      </c>
      <c r="I179" s="2">
        <v>42457.65625</v>
      </c>
      <c r="K179" s="1">
        <v>8.0679999999999996</v>
      </c>
      <c r="L179" s="1">
        <v>602</v>
      </c>
      <c r="O179" s="1">
        <v>197</v>
      </c>
      <c r="P179" s="1">
        <v>118</v>
      </c>
      <c r="Q179" s="1">
        <v>15.2</v>
      </c>
      <c r="V179" s="1">
        <v>75800</v>
      </c>
      <c r="W179" s="1">
        <v>16900</v>
      </c>
      <c r="X179" s="1">
        <v>40600</v>
      </c>
      <c r="Y179" s="1">
        <v>2220</v>
      </c>
      <c r="Z179" s="1" t="s">
        <v>24</v>
      </c>
      <c r="AA179" s="1" t="s">
        <v>111</v>
      </c>
      <c r="AB179" s="1" t="s">
        <v>14</v>
      </c>
      <c r="AD179" s="1" t="s">
        <v>24</v>
      </c>
      <c r="AF179">
        <f t="shared" si="77"/>
        <v>2.0520833333333335</v>
      </c>
      <c r="AG179">
        <f t="shared" si="78"/>
        <v>1.18</v>
      </c>
      <c r="AH179">
        <f t="shared" si="79"/>
        <v>0.4287366372380334</v>
      </c>
      <c r="AI179">
        <f t="shared" si="80"/>
        <v>0</v>
      </c>
      <c r="AJ179">
        <f t="shared" si="81"/>
        <v>0</v>
      </c>
      <c r="AK179">
        <f t="shared" si="82"/>
        <v>0</v>
      </c>
      <c r="AL179">
        <f t="shared" si="83"/>
        <v>1.1694993910198691E-3</v>
      </c>
      <c r="AN179">
        <f t="shared" si="84"/>
        <v>1.8913119417136584</v>
      </c>
      <c r="AO179">
        <f t="shared" si="85"/>
        <v>0.69533017897551941</v>
      </c>
      <c r="AP179">
        <f t="shared" si="86"/>
        <v>1.7660082558711074</v>
      </c>
      <c r="AQ179">
        <f t="shared" si="87"/>
        <v>5.677996230015115E-2</v>
      </c>
      <c r="AR179" t="e">
        <f t="shared" si="88"/>
        <v>#VALUE!</v>
      </c>
      <c r="AS179" t="e">
        <f t="shared" si="89"/>
        <v>#VALUE!</v>
      </c>
      <c r="AT179" t="e">
        <f t="shared" si="90"/>
        <v>#VALUE!</v>
      </c>
      <c r="AU179">
        <f t="shared" si="91"/>
        <v>8.5506671288468342E-6</v>
      </c>
      <c r="AW179">
        <f t="shared" si="92"/>
        <v>4.104166666666667</v>
      </c>
      <c r="AX179">
        <f t="shared" si="93"/>
        <v>1.18</v>
      </c>
      <c r="AY179">
        <f t="shared" si="94"/>
        <v>0.4287366372380334</v>
      </c>
      <c r="AZ179">
        <f t="shared" si="95"/>
        <v>0</v>
      </c>
      <c r="BA179">
        <f t="shared" si="96"/>
        <v>0</v>
      </c>
      <c r="BB179">
        <f t="shared" si="97"/>
        <v>0</v>
      </c>
      <c r="BC179">
        <f t="shared" si="98"/>
        <v>1.1694993910198691E-3</v>
      </c>
      <c r="BE179">
        <f t="shared" si="99"/>
        <v>3.7826238834273167</v>
      </c>
      <c r="BF179">
        <f t="shared" si="100"/>
        <v>1.3906603579510388</v>
      </c>
      <c r="BG179">
        <f t="shared" si="101"/>
        <v>1.7660082558711074</v>
      </c>
      <c r="BH179">
        <f t="shared" si="102"/>
        <v>5.677996230015115E-2</v>
      </c>
      <c r="BL179">
        <f t="shared" si="104"/>
        <v>8.5506671288468342E-6</v>
      </c>
      <c r="BN179" s="1">
        <v>345.71927808000004</v>
      </c>
      <c r="BO179">
        <f t="shared" si="108"/>
        <v>5.7140728032957204</v>
      </c>
      <c r="BP179">
        <f t="shared" si="109"/>
        <v>6.9960810102167432</v>
      </c>
      <c r="BQ179">
        <f t="shared" si="106"/>
        <v>0.81675337877751286</v>
      </c>
    </row>
    <row r="180" spans="1:69" x14ac:dyDescent="0.25">
      <c r="A180" s="1" t="s">
        <v>480</v>
      </c>
      <c r="B180" s="1">
        <v>201600927</v>
      </c>
      <c r="C180" s="1" t="s">
        <v>287</v>
      </c>
      <c r="D180" s="1" t="s">
        <v>293</v>
      </c>
      <c r="E180" s="1">
        <v>4953990</v>
      </c>
      <c r="F180" s="1">
        <v>345.71927808000004</v>
      </c>
      <c r="G180" s="1" t="s">
        <v>21</v>
      </c>
      <c r="H180" s="1" t="s">
        <v>254</v>
      </c>
      <c r="I180" s="2">
        <v>42451.454861111109</v>
      </c>
      <c r="K180" s="1">
        <v>8.0020000000000007</v>
      </c>
      <c r="L180" s="1">
        <v>633</v>
      </c>
      <c r="O180" s="1">
        <v>205</v>
      </c>
      <c r="P180" s="1">
        <v>122</v>
      </c>
      <c r="Q180" s="1">
        <v>15.4</v>
      </c>
      <c r="V180" s="1">
        <v>78400</v>
      </c>
      <c r="W180" s="1">
        <v>18800</v>
      </c>
      <c r="X180" s="1">
        <v>41600</v>
      </c>
      <c r="Y180" s="1">
        <v>2380</v>
      </c>
      <c r="Z180" s="1" t="s">
        <v>24</v>
      </c>
      <c r="AA180" s="1" t="s">
        <v>111</v>
      </c>
      <c r="AB180" s="1" t="s">
        <v>14</v>
      </c>
      <c r="AD180" s="1" t="s">
        <v>24</v>
      </c>
      <c r="AF180">
        <f t="shared" si="77"/>
        <v>2.1354166666666665</v>
      </c>
      <c r="AG180">
        <f t="shared" si="78"/>
        <v>1.22</v>
      </c>
      <c r="AH180">
        <f t="shared" si="79"/>
        <v>0.43437790878063914</v>
      </c>
      <c r="AI180">
        <f t="shared" si="80"/>
        <v>0</v>
      </c>
      <c r="AJ180">
        <f t="shared" si="81"/>
        <v>0</v>
      </c>
      <c r="AK180">
        <f t="shared" si="82"/>
        <v>0</v>
      </c>
      <c r="AL180">
        <f t="shared" si="83"/>
        <v>1.0046157902783952E-3</v>
      </c>
      <c r="AN180">
        <f t="shared" si="84"/>
        <v>1.9561854383951296</v>
      </c>
      <c r="AO180">
        <f t="shared" si="85"/>
        <v>0.77350339436329973</v>
      </c>
      <c r="AP180">
        <f t="shared" si="86"/>
        <v>1.8095059961634992</v>
      </c>
      <c r="AQ180">
        <f t="shared" si="87"/>
        <v>6.0872211835297181E-2</v>
      </c>
      <c r="AR180" t="e">
        <f t="shared" si="88"/>
        <v>#VALUE!</v>
      </c>
      <c r="AS180" t="e">
        <f t="shared" si="89"/>
        <v>#VALUE!</v>
      </c>
      <c r="AT180" t="e">
        <f t="shared" si="90"/>
        <v>#VALUE!</v>
      </c>
      <c r="AU180">
        <f t="shared" si="91"/>
        <v>9.9540541735152389E-6</v>
      </c>
      <c r="AW180">
        <f t="shared" si="92"/>
        <v>4.270833333333333</v>
      </c>
      <c r="AX180">
        <f t="shared" si="93"/>
        <v>1.22</v>
      </c>
      <c r="AY180">
        <f t="shared" si="94"/>
        <v>0.43437790878063914</v>
      </c>
      <c r="AZ180">
        <f t="shared" si="95"/>
        <v>0</v>
      </c>
      <c r="BA180">
        <f t="shared" si="96"/>
        <v>0</v>
      </c>
      <c r="BB180">
        <f t="shared" si="97"/>
        <v>0</v>
      </c>
      <c r="BC180">
        <f t="shared" si="98"/>
        <v>1.0046157902783952E-3</v>
      </c>
      <c r="BE180">
        <f t="shared" si="99"/>
        <v>3.9123708767902592</v>
      </c>
      <c r="BF180">
        <f t="shared" si="100"/>
        <v>1.5470067887265995</v>
      </c>
      <c r="BG180">
        <f t="shared" si="101"/>
        <v>1.8095059961634992</v>
      </c>
      <c r="BH180">
        <f t="shared" si="102"/>
        <v>6.0872211835297181E-2</v>
      </c>
      <c r="BL180">
        <f t="shared" si="104"/>
        <v>9.9540541735152389E-6</v>
      </c>
      <c r="BN180" s="1">
        <v>345.71927808000004</v>
      </c>
      <c r="BO180">
        <f t="shared" si="108"/>
        <v>5.9262158579042499</v>
      </c>
      <c r="BP180">
        <f t="shared" si="109"/>
        <v>7.3297658275698288</v>
      </c>
      <c r="BQ180">
        <f t="shared" si="106"/>
        <v>0.80851366841948302</v>
      </c>
    </row>
    <row r="181" spans="1:69" x14ac:dyDescent="0.25">
      <c r="A181" s="1" t="s">
        <v>430</v>
      </c>
      <c r="B181" s="1">
        <v>201600831</v>
      </c>
      <c r="C181" s="1" t="s">
        <v>287</v>
      </c>
      <c r="D181" s="1" t="s">
        <v>292</v>
      </c>
      <c r="E181" s="1">
        <v>4953990</v>
      </c>
      <c r="F181" s="1">
        <v>345.71927808000004</v>
      </c>
      <c r="G181" s="1" t="s">
        <v>21</v>
      </c>
      <c r="H181" s="1" t="s">
        <v>254</v>
      </c>
      <c r="I181" s="2">
        <v>42444.416666666664</v>
      </c>
      <c r="K181" s="1">
        <v>7.5335000000000001</v>
      </c>
      <c r="L181" s="1">
        <v>640</v>
      </c>
      <c r="O181" s="1">
        <v>208</v>
      </c>
      <c r="P181" s="1">
        <v>123</v>
      </c>
      <c r="Q181" s="1">
        <v>15.3</v>
      </c>
      <c r="V181" s="1">
        <v>81200</v>
      </c>
      <c r="W181" s="1">
        <v>19700</v>
      </c>
      <c r="X181" s="1">
        <v>42000</v>
      </c>
      <c r="Y181" s="1">
        <v>2370</v>
      </c>
      <c r="Z181" s="1" t="s">
        <v>24</v>
      </c>
      <c r="AA181" s="1" t="s">
        <v>111</v>
      </c>
      <c r="AB181" s="1" t="s">
        <v>14</v>
      </c>
      <c r="AD181" s="1" t="s">
        <v>24</v>
      </c>
      <c r="AF181">
        <f t="shared" si="77"/>
        <v>2.1666666666666665</v>
      </c>
      <c r="AG181">
        <f t="shared" si="78"/>
        <v>1.23</v>
      </c>
      <c r="AH181">
        <f t="shared" si="79"/>
        <v>0.43155727300933627</v>
      </c>
      <c r="AI181">
        <f t="shared" si="80"/>
        <v>0</v>
      </c>
      <c r="AJ181">
        <f t="shared" si="81"/>
        <v>0</v>
      </c>
      <c r="AK181">
        <f t="shared" si="82"/>
        <v>0</v>
      </c>
      <c r="AL181">
        <f t="shared" si="83"/>
        <v>3.4158595068605488E-4</v>
      </c>
      <c r="AN181">
        <f t="shared" si="84"/>
        <v>2.0260492040520983</v>
      </c>
      <c r="AO181">
        <f t="shared" si="85"/>
        <v>0.8105328121785641</v>
      </c>
      <c r="AP181">
        <f t="shared" si="86"/>
        <v>1.8269050922804559</v>
      </c>
      <c r="AQ181">
        <f t="shared" si="87"/>
        <v>6.0616446239350558E-2</v>
      </c>
      <c r="AR181" t="e">
        <f t="shared" si="88"/>
        <v>#VALUE!</v>
      </c>
      <c r="AS181" t="e">
        <f t="shared" si="89"/>
        <v>#VALUE!</v>
      </c>
      <c r="AT181" t="e">
        <f t="shared" si="90"/>
        <v>#VALUE!</v>
      </c>
      <c r="AU181">
        <f t="shared" si="91"/>
        <v>2.9275208713694317E-5</v>
      </c>
      <c r="AW181">
        <f t="shared" si="92"/>
        <v>4.333333333333333</v>
      </c>
      <c r="AX181">
        <f t="shared" si="93"/>
        <v>1.23</v>
      </c>
      <c r="AY181">
        <f t="shared" si="94"/>
        <v>0.43155727300933627</v>
      </c>
      <c r="AZ181">
        <f t="shared" si="95"/>
        <v>0</v>
      </c>
      <c r="BA181">
        <f t="shared" si="96"/>
        <v>0</v>
      </c>
      <c r="BB181">
        <f t="shared" si="97"/>
        <v>0</v>
      </c>
      <c r="BC181">
        <f t="shared" si="98"/>
        <v>3.4158595068605488E-4</v>
      </c>
      <c r="BE181">
        <f t="shared" si="99"/>
        <v>4.0520984081041966</v>
      </c>
      <c r="BF181">
        <f t="shared" si="100"/>
        <v>1.6210656243571282</v>
      </c>
      <c r="BG181">
        <f t="shared" si="101"/>
        <v>1.8269050922804559</v>
      </c>
      <c r="BH181">
        <f t="shared" si="102"/>
        <v>6.0616446239350558E-2</v>
      </c>
      <c r="BL181">
        <f t="shared" si="104"/>
        <v>2.9275208713694317E-5</v>
      </c>
      <c r="BN181" s="1">
        <v>345.71927808000004</v>
      </c>
      <c r="BO181">
        <f t="shared" si="108"/>
        <v>5.9952321922933551</v>
      </c>
      <c r="BP181">
        <f t="shared" si="109"/>
        <v>7.5607148461898461</v>
      </c>
      <c r="BQ181">
        <f t="shared" si="106"/>
        <v>0.79294515323701142</v>
      </c>
    </row>
    <row r="182" spans="1:69" x14ac:dyDescent="0.25">
      <c r="A182" s="1" t="s">
        <v>504</v>
      </c>
      <c r="B182" s="1">
        <v>201601178</v>
      </c>
      <c r="C182" s="1" t="s">
        <v>287</v>
      </c>
      <c r="D182" s="1" t="s">
        <v>295</v>
      </c>
      <c r="E182" s="1">
        <v>4953990</v>
      </c>
      <c r="F182" s="1">
        <v>345.71927808000004</v>
      </c>
      <c r="G182" s="1" t="s">
        <v>21</v>
      </c>
      <c r="H182" s="1" t="s">
        <v>254</v>
      </c>
      <c r="I182" s="2">
        <v>42464.583333333336</v>
      </c>
      <c r="K182" s="1">
        <v>8.16</v>
      </c>
      <c r="L182" s="1">
        <v>642</v>
      </c>
      <c r="O182" s="1">
        <v>217</v>
      </c>
      <c r="P182" s="1">
        <v>120</v>
      </c>
      <c r="Q182" s="1">
        <v>17.600000000000001</v>
      </c>
      <c r="V182" s="1">
        <v>80100</v>
      </c>
      <c r="W182" s="1">
        <v>18000</v>
      </c>
      <c r="X182" s="1">
        <v>47500</v>
      </c>
      <c r="Y182" s="1">
        <v>2490</v>
      </c>
      <c r="Z182" s="1" t="s">
        <v>24</v>
      </c>
      <c r="AA182" s="1" t="s">
        <v>111</v>
      </c>
      <c r="AB182" s="1" t="s">
        <v>14</v>
      </c>
      <c r="AD182" s="1" t="s">
        <v>24</v>
      </c>
      <c r="AF182">
        <f t="shared" si="77"/>
        <v>2.2604166666666665</v>
      </c>
      <c r="AG182">
        <f t="shared" si="78"/>
        <v>1.2</v>
      </c>
      <c r="AH182">
        <f t="shared" si="79"/>
        <v>0.49643189574930191</v>
      </c>
      <c r="AI182">
        <f t="shared" si="80"/>
        <v>0</v>
      </c>
      <c r="AJ182">
        <f t="shared" si="81"/>
        <v>0</v>
      </c>
      <c r="AK182">
        <f t="shared" si="82"/>
        <v>0</v>
      </c>
      <c r="AL182">
        <f t="shared" si="83"/>
        <v>1.445439770745926E-3</v>
      </c>
      <c r="AN182">
        <f t="shared" si="84"/>
        <v>1.9986027246868607</v>
      </c>
      <c r="AO182">
        <f t="shared" si="85"/>
        <v>0.74058835630528697</v>
      </c>
      <c r="AP182">
        <f t="shared" si="86"/>
        <v>2.0661426638886109</v>
      </c>
      <c r="AQ182">
        <f t="shared" si="87"/>
        <v>6.3685633390710081E-2</v>
      </c>
      <c r="AR182" t="e">
        <f t="shared" si="88"/>
        <v>#VALUE!</v>
      </c>
      <c r="AS182" t="e">
        <f t="shared" si="89"/>
        <v>#VALUE!</v>
      </c>
      <c r="AT182" t="e">
        <f t="shared" si="90"/>
        <v>#VALUE!</v>
      </c>
      <c r="AU182">
        <f t="shared" si="91"/>
        <v>6.9183097091893388E-6</v>
      </c>
      <c r="AW182">
        <f t="shared" si="92"/>
        <v>4.520833333333333</v>
      </c>
      <c r="AX182">
        <f t="shared" si="93"/>
        <v>1.2</v>
      </c>
      <c r="AY182">
        <f t="shared" si="94"/>
        <v>0.49643189574930191</v>
      </c>
      <c r="AZ182">
        <f t="shared" si="95"/>
        <v>0</v>
      </c>
      <c r="BA182">
        <f t="shared" si="96"/>
        <v>0</v>
      </c>
      <c r="BB182">
        <f t="shared" si="97"/>
        <v>0</v>
      </c>
      <c r="BC182">
        <f t="shared" si="98"/>
        <v>1.445439770745926E-3</v>
      </c>
      <c r="BE182">
        <f t="shared" si="99"/>
        <v>3.9972054493737215</v>
      </c>
      <c r="BF182">
        <f t="shared" si="100"/>
        <v>1.4811767126105739</v>
      </c>
      <c r="BG182">
        <f t="shared" si="101"/>
        <v>2.0661426638886109</v>
      </c>
      <c r="BH182">
        <f t="shared" si="102"/>
        <v>6.3685633390710081E-2</v>
      </c>
      <c r="BL182">
        <f t="shared" si="104"/>
        <v>6.9183097091893388E-6</v>
      </c>
      <c r="BN182" s="1">
        <v>345.71927808000004</v>
      </c>
      <c r="BO182">
        <f t="shared" si="108"/>
        <v>6.2187106688533804</v>
      </c>
      <c r="BP182">
        <f t="shared" si="109"/>
        <v>7.6082173775733253</v>
      </c>
      <c r="BQ182">
        <f t="shared" si="106"/>
        <v>0.81736763820447855</v>
      </c>
    </row>
    <row r="183" spans="1:69" x14ac:dyDescent="0.25">
      <c r="A183" s="1" t="s">
        <v>443</v>
      </c>
      <c r="B183" s="1">
        <v>201600513</v>
      </c>
      <c r="C183" s="1" t="s">
        <v>287</v>
      </c>
      <c r="D183" s="1" t="s">
        <v>288</v>
      </c>
      <c r="E183" s="1">
        <v>4953990</v>
      </c>
      <c r="F183" s="1">
        <v>345.71927808000004</v>
      </c>
      <c r="G183" s="1" t="s">
        <v>21</v>
      </c>
      <c r="H183" s="1" t="s">
        <v>254</v>
      </c>
      <c r="I183" s="2">
        <v>42416.677083333336</v>
      </c>
      <c r="K183" s="1">
        <v>7.6029999999999998</v>
      </c>
      <c r="L183" s="1">
        <v>705</v>
      </c>
      <c r="O183" s="1">
        <v>227</v>
      </c>
      <c r="P183" s="1">
        <v>127</v>
      </c>
      <c r="Q183" s="1">
        <v>16.5</v>
      </c>
      <c r="V183" s="1">
        <v>76600</v>
      </c>
      <c r="W183" s="1">
        <v>18300</v>
      </c>
      <c r="X183" s="1">
        <v>72700</v>
      </c>
      <c r="Y183" s="1">
        <v>3460</v>
      </c>
      <c r="Z183" s="1">
        <v>231.21</v>
      </c>
      <c r="AA183" s="1">
        <v>109</v>
      </c>
      <c r="AB183" s="1">
        <v>8.8369999999999997</v>
      </c>
      <c r="AD183" s="1">
        <v>18.143000000000001</v>
      </c>
      <c r="AF183">
        <f t="shared" si="77"/>
        <v>2.3645833333333335</v>
      </c>
      <c r="AG183">
        <f t="shared" si="78"/>
        <v>1.27</v>
      </c>
      <c r="AH183">
        <f t="shared" si="79"/>
        <v>0.4654049022649705</v>
      </c>
      <c r="AI183">
        <f t="shared" si="80"/>
        <v>0</v>
      </c>
      <c r="AJ183">
        <f t="shared" si="81"/>
        <v>0</v>
      </c>
      <c r="AK183">
        <f t="shared" si="82"/>
        <v>0</v>
      </c>
      <c r="AL183">
        <f t="shared" si="83"/>
        <v>4.0086671762730176E-4</v>
      </c>
      <c r="AN183">
        <f t="shared" si="84"/>
        <v>1.9112730176156494</v>
      </c>
      <c r="AO183">
        <f t="shared" si="85"/>
        <v>0.75293149557704175</v>
      </c>
      <c r="AP183">
        <f t="shared" si="86"/>
        <v>3.1622857192568845</v>
      </c>
      <c r="AQ183">
        <f t="shared" si="87"/>
        <v>8.8494896197532882E-2</v>
      </c>
      <c r="AR183">
        <f t="shared" si="88"/>
        <v>8.569046030687125E-3</v>
      </c>
      <c r="AS183">
        <f t="shared" si="89"/>
        <v>1.9518309606947801E-3</v>
      </c>
      <c r="AT183">
        <f t="shared" si="90"/>
        <v>1.6085405366048999E-4</v>
      </c>
      <c r="AU183">
        <f t="shared" si="91"/>
        <v>2.4945947269429535E-5</v>
      </c>
      <c r="AW183">
        <f t="shared" si="92"/>
        <v>4.729166666666667</v>
      </c>
      <c r="AX183">
        <f t="shared" si="93"/>
        <v>1.27</v>
      </c>
      <c r="AY183">
        <f t="shared" si="94"/>
        <v>0.4654049022649705</v>
      </c>
      <c r="AZ183">
        <f t="shared" si="95"/>
        <v>0</v>
      </c>
      <c r="BA183">
        <f t="shared" si="96"/>
        <v>0</v>
      </c>
      <c r="BB183">
        <f t="shared" si="97"/>
        <v>0</v>
      </c>
      <c r="BC183">
        <f t="shared" si="98"/>
        <v>4.0086671762730176E-4</v>
      </c>
      <c r="BE183">
        <f t="shared" si="99"/>
        <v>3.8225460352312988</v>
      </c>
      <c r="BF183">
        <f t="shared" si="100"/>
        <v>1.5058629911540835</v>
      </c>
      <c r="BG183">
        <f t="shared" si="101"/>
        <v>3.1622857192568845</v>
      </c>
      <c r="BH183">
        <f t="shared" si="102"/>
        <v>8.8494896197532882E-2</v>
      </c>
      <c r="BI183">
        <f t="shared" si="103"/>
        <v>2.5707138092061377E-2</v>
      </c>
      <c r="BJ183">
        <f t="shared" si="107"/>
        <v>3.9036619213895602E-3</v>
      </c>
      <c r="BK183">
        <f t="shared" si="105"/>
        <v>3.2170810732097999E-4</v>
      </c>
      <c r="BL183">
        <f t="shared" si="104"/>
        <v>2.4945947269429535E-5</v>
      </c>
      <c r="BN183" s="1">
        <v>345.71927808000004</v>
      </c>
      <c r="BO183">
        <f t="shared" si="108"/>
        <v>6.4649724356492655</v>
      </c>
      <c r="BP183">
        <f t="shared" si="109"/>
        <v>8.6091470959078418</v>
      </c>
      <c r="BQ183">
        <f t="shared" si="106"/>
        <v>0.75094226682713316</v>
      </c>
    </row>
    <row r="184" spans="1:69" x14ac:dyDescent="0.25">
      <c r="A184" s="1" t="s">
        <v>469</v>
      </c>
      <c r="B184" s="1">
        <v>201600732</v>
      </c>
      <c r="C184" s="1" t="s">
        <v>287</v>
      </c>
      <c r="D184" s="1" t="s">
        <v>290</v>
      </c>
      <c r="E184" s="1">
        <v>4953990</v>
      </c>
      <c r="F184" s="1">
        <v>345.71927808000004</v>
      </c>
      <c r="G184" s="1" t="s">
        <v>21</v>
      </c>
      <c r="H184" s="1" t="s">
        <v>254</v>
      </c>
      <c r="I184" s="2">
        <v>42429.729166666664</v>
      </c>
      <c r="K184" s="1">
        <v>7.8970000000000002</v>
      </c>
      <c r="L184" s="1">
        <v>664</v>
      </c>
      <c r="O184" s="1">
        <v>227</v>
      </c>
      <c r="P184" s="1">
        <v>130</v>
      </c>
      <c r="Q184" s="1">
        <v>14.8</v>
      </c>
      <c r="V184" s="1">
        <v>80200</v>
      </c>
      <c r="W184" s="1">
        <v>20300</v>
      </c>
      <c r="X184" s="1">
        <v>46400</v>
      </c>
      <c r="Y184" s="1">
        <v>2790</v>
      </c>
      <c r="Z184" s="1">
        <v>22.440999999999999</v>
      </c>
      <c r="AA184" s="1" t="s">
        <v>111</v>
      </c>
      <c r="AB184" s="1" t="s">
        <v>14</v>
      </c>
      <c r="AD184" s="1" t="s">
        <v>24</v>
      </c>
      <c r="AF184">
        <f t="shared" si="77"/>
        <v>2.3645833333333335</v>
      </c>
      <c r="AG184">
        <f t="shared" si="78"/>
        <v>1.3</v>
      </c>
      <c r="AH184">
        <f t="shared" si="79"/>
        <v>0.41745409415282203</v>
      </c>
      <c r="AI184">
        <f t="shared" si="80"/>
        <v>0</v>
      </c>
      <c r="AJ184">
        <f t="shared" si="81"/>
        <v>0</v>
      </c>
      <c r="AK184">
        <f t="shared" si="82"/>
        <v>0</v>
      </c>
      <c r="AL184">
        <f t="shared" si="83"/>
        <v>7.8886011761855385E-4</v>
      </c>
      <c r="AN184">
        <f t="shared" si="84"/>
        <v>2.0010978591746094</v>
      </c>
      <c r="AO184">
        <f t="shared" si="85"/>
        <v>0.83521909072207368</v>
      </c>
      <c r="AP184">
        <f t="shared" si="86"/>
        <v>2.0182951495669799</v>
      </c>
      <c r="AQ184">
        <f t="shared" si="87"/>
        <v>7.1358601269108882E-2</v>
      </c>
      <c r="AR184">
        <f t="shared" si="88"/>
        <v>8.3170261655918752E-4</v>
      </c>
      <c r="AS184" t="e">
        <f t="shared" si="89"/>
        <v>#VALUE!</v>
      </c>
      <c r="AT184" t="e">
        <f t="shared" si="90"/>
        <v>#VALUE!</v>
      </c>
      <c r="AU184">
        <f t="shared" si="91"/>
        <v>1.2676518658578447E-5</v>
      </c>
      <c r="AW184">
        <f t="shared" si="92"/>
        <v>4.729166666666667</v>
      </c>
      <c r="AX184">
        <f t="shared" si="93"/>
        <v>1.3</v>
      </c>
      <c r="AY184">
        <f t="shared" si="94"/>
        <v>0.41745409415282203</v>
      </c>
      <c r="AZ184">
        <f t="shared" si="95"/>
        <v>0</v>
      </c>
      <c r="BA184">
        <f t="shared" si="96"/>
        <v>0</v>
      </c>
      <c r="BB184">
        <f t="shared" si="97"/>
        <v>0</v>
      </c>
      <c r="BC184">
        <f t="shared" si="98"/>
        <v>7.8886011761855385E-4</v>
      </c>
      <c r="BE184">
        <f t="shared" si="99"/>
        <v>4.0021957183492187</v>
      </c>
      <c r="BF184">
        <f t="shared" si="100"/>
        <v>1.6704381814441474</v>
      </c>
      <c r="BG184">
        <f t="shared" si="101"/>
        <v>2.0182951495669799</v>
      </c>
      <c r="BH184">
        <f t="shared" si="102"/>
        <v>7.1358601269108882E-2</v>
      </c>
      <c r="BI184">
        <f t="shared" si="103"/>
        <v>2.4951078496775626E-3</v>
      </c>
      <c r="BL184">
        <f t="shared" si="104"/>
        <v>1.2676518658578447E-5</v>
      </c>
      <c r="BN184" s="1">
        <v>345.71927808000004</v>
      </c>
      <c r="BO184">
        <f t="shared" si="108"/>
        <v>6.4474096209371075</v>
      </c>
      <c r="BP184">
        <f t="shared" si="109"/>
        <v>7.764795434997791</v>
      </c>
      <c r="BQ184">
        <f t="shared" si="106"/>
        <v>0.83033863221651527</v>
      </c>
    </row>
    <row r="185" spans="1:69" x14ac:dyDescent="0.25">
      <c r="A185" s="1" t="s">
        <v>453</v>
      </c>
      <c r="B185" s="1">
        <v>201600688</v>
      </c>
      <c r="C185" s="1" t="s">
        <v>287</v>
      </c>
      <c r="D185" s="1" t="s">
        <v>289</v>
      </c>
      <c r="E185" s="1">
        <v>4953990</v>
      </c>
      <c r="F185" s="1">
        <v>345.71927808000004</v>
      </c>
      <c r="G185" s="1" t="s">
        <v>21</v>
      </c>
      <c r="H185" s="1" t="s">
        <v>254</v>
      </c>
      <c r="I185" s="2">
        <v>42423.75</v>
      </c>
      <c r="K185" s="1">
        <v>7.6619999999999999</v>
      </c>
      <c r="L185" s="1">
        <v>704</v>
      </c>
      <c r="O185" s="1">
        <v>239</v>
      </c>
      <c r="P185" s="1">
        <v>133</v>
      </c>
      <c r="Q185" s="1">
        <v>14.8</v>
      </c>
      <c r="V185" s="1">
        <v>81440</v>
      </c>
      <c r="W185" s="1">
        <v>21280</v>
      </c>
      <c r="X185" s="1">
        <v>52530</v>
      </c>
      <c r="Y185" s="1">
        <v>3544</v>
      </c>
      <c r="Z185" s="1">
        <v>18.542999999999999</v>
      </c>
      <c r="AA185" s="1" t="s">
        <v>111</v>
      </c>
      <c r="AB185" s="1" t="s">
        <v>14</v>
      </c>
      <c r="AD185" s="1" t="s">
        <v>24</v>
      </c>
      <c r="AF185">
        <f t="shared" si="77"/>
        <v>2.4895833333333335</v>
      </c>
      <c r="AG185">
        <f t="shared" si="78"/>
        <v>1.33</v>
      </c>
      <c r="AH185">
        <f t="shared" si="79"/>
        <v>0.41745409415282203</v>
      </c>
      <c r="AI185">
        <f t="shared" si="80"/>
        <v>0</v>
      </c>
      <c r="AJ185">
        <f t="shared" si="81"/>
        <v>0</v>
      </c>
      <c r="AK185">
        <f t="shared" si="82"/>
        <v>0</v>
      </c>
      <c r="AL185">
        <f t="shared" si="83"/>
        <v>4.5919801283686771E-4</v>
      </c>
      <c r="AN185">
        <f t="shared" si="84"/>
        <v>2.0320375268226956</v>
      </c>
      <c r="AO185">
        <f t="shared" si="85"/>
        <v>0.87554001234313927</v>
      </c>
      <c r="AP185">
        <f t="shared" si="86"/>
        <v>2.2849362975593417</v>
      </c>
      <c r="AQ185">
        <f t="shared" si="87"/>
        <v>9.0643327203484544E-2</v>
      </c>
      <c r="AR185">
        <f t="shared" si="88"/>
        <v>6.8723593506782299E-4</v>
      </c>
      <c r="AS185" t="e">
        <f t="shared" si="89"/>
        <v>#VALUE!</v>
      </c>
      <c r="AT185" t="e">
        <f t="shared" si="90"/>
        <v>#VALUE!</v>
      </c>
      <c r="AU185">
        <f t="shared" si="91"/>
        <v>2.1777097723531529E-5</v>
      </c>
      <c r="AW185">
        <f t="shared" si="92"/>
        <v>4.979166666666667</v>
      </c>
      <c r="AX185">
        <f t="shared" si="93"/>
        <v>1.33</v>
      </c>
      <c r="AY185">
        <f t="shared" si="94"/>
        <v>0.41745409415282203</v>
      </c>
      <c r="AZ185">
        <f t="shared" si="95"/>
        <v>0</v>
      </c>
      <c r="BA185">
        <f t="shared" si="96"/>
        <v>0</v>
      </c>
      <c r="BB185">
        <f t="shared" si="97"/>
        <v>0</v>
      </c>
      <c r="BC185">
        <f t="shared" si="98"/>
        <v>4.5919801283686771E-4</v>
      </c>
      <c r="BE185">
        <f t="shared" si="99"/>
        <v>4.0640750536453911</v>
      </c>
      <c r="BF185">
        <f t="shared" si="100"/>
        <v>1.7510800246862785</v>
      </c>
      <c r="BG185">
        <f t="shared" si="101"/>
        <v>2.2849362975593417</v>
      </c>
      <c r="BH185">
        <f t="shared" si="102"/>
        <v>9.0643327203484544E-2</v>
      </c>
      <c r="BI185">
        <f t="shared" si="103"/>
        <v>2.0617078052034689E-3</v>
      </c>
      <c r="BL185">
        <f t="shared" si="104"/>
        <v>2.1777097723531529E-5</v>
      </c>
      <c r="BN185" s="1">
        <v>345.71927808000004</v>
      </c>
      <c r="BO185">
        <f t="shared" si="108"/>
        <v>6.7270799588323253</v>
      </c>
      <c r="BP185">
        <f t="shared" si="109"/>
        <v>8.1928181879974229</v>
      </c>
      <c r="BQ185">
        <f t="shared" si="106"/>
        <v>0.82109474474700028</v>
      </c>
    </row>
    <row r="186" spans="1:69" x14ac:dyDescent="0.25">
      <c r="A186" s="1" t="s">
        <v>627</v>
      </c>
      <c r="B186" s="1" t="s">
        <v>309</v>
      </c>
      <c r="C186" s="1" t="s">
        <v>255</v>
      </c>
      <c r="D186" s="1">
        <v>0</v>
      </c>
      <c r="E186" s="1" t="s">
        <v>310</v>
      </c>
      <c r="F186" s="1">
        <v>345.79974528000002</v>
      </c>
      <c r="G186" s="1" t="s">
        <v>21</v>
      </c>
      <c r="H186" s="1" t="s">
        <v>254</v>
      </c>
      <c r="I186" s="2">
        <v>42228.513888888891</v>
      </c>
      <c r="O186" s="1">
        <v>120</v>
      </c>
      <c r="P186" s="1">
        <v>100</v>
      </c>
      <c r="Q186" s="1">
        <v>8.9</v>
      </c>
      <c r="T186" s="1">
        <v>0.33</v>
      </c>
      <c r="AF186">
        <f t="shared" si="77"/>
        <v>1.25</v>
      </c>
      <c r="AG186">
        <f t="shared" si="78"/>
        <v>1</v>
      </c>
      <c r="AH186">
        <f t="shared" si="79"/>
        <v>0.25103658364595377</v>
      </c>
      <c r="AI186">
        <f t="shared" si="80"/>
        <v>0</v>
      </c>
      <c r="AJ186">
        <f t="shared" si="81"/>
        <v>0</v>
      </c>
      <c r="AK186">
        <f t="shared" si="82"/>
        <v>1.7373907549752553E-2</v>
      </c>
      <c r="AL186">
        <f t="shared" si="83"/>
        <v>9.9999999999999994E-12</v>
      </c>
      <c r="AN186">
        <f t="shared" si="84"/>
        <v>0</v>
      </c>
      <c r="AO186">
        <f t="shared" si="85"/>
        <v>0</v>
      </c>
      <c r="AP186">
        <f t="shared" si="86"/>
        <v>0</v>
      </c>
      <c r="AQ186">
        <f t="shared" si="87"/>
        <v>0</v>
      </c>
      <c r="AR186">
        <f t="shared" si="88"/>
        <v>0</v>
      </c>
      <c r="AS186">
        <f t="shared" si="89"/>
        <v>0</v>
      </c>
      <c r="AT186">
        <f t="shared" si="90"/>
        <v>0</v>
      </c>
      <c r="AU186">
        <f t="shared" si="91"/>
        <v>1000</v>
      </c>
      <c r="AW186">
        <f t="shared" si="92"/>
        <v>2.5</v>
      </c>
      <c r="AX186">
        <f t="shared" si="93"/>
        <v>1</v>
      </c>
      <c r="AY186">
        <f t="shared" si="94"/>
        <v>0.25103658364595377</v>
      </c>
      <c r="AZ186">
        <f t="shared" si="95"/>
        <v>0</v>
      </c>
      <c r="BA186">
        <f t="shared" si="96"/>
        <v>0</v>
      </c>
      <c r="BB186">
        <f t="shared" si="97"/>
        <v>1.7373907549752553E-2</v>
      </c>
      <c r="BC186">
        <f t="shared" si="98"/>
        <v>9.9999999999999994E-12</v>
      </c>
      <c r="BE186">
        <f t="shared" si="99"/>
        <v>0</v>
      </c>
      <c r="BF186">
        <f t="shared" si="100"/>
        <v>0</v>
      </c>
      <c r="BG186">
        <f t="shared" si="101"/>
        <v>0</v>
      </c>
      <c r="BH186">
        <f t="shared" si="102"/>
        <v>0</v>
      </c>
      <c r="BI186">
        <f t="shared" si="103"/>
        <v>0</v>
      </c>
      <c r="BJ186">
        <f t="shared" si="107"/>
        <v>0</v>
      </c>
      <c r="BK186">
        <f t="shared" si="105"/>
        <v>0</v>
      </c>
      <c r="BN186" s="1">
        <v>345.79974528000002</v>
      </c>
    </row>
    <row r="187" spans="1:69" x14ac:dyDescent="0.25">
      <c r="A187" s="1" t="s">
        <v>509</v>
      </c>
      <c r="B187" s="1">
        <v>201601870</v>
      </c>
      <c r="C187" s="1" t="s">
        <v>287</v>
      </c>
      <c r="D187" s="1" t="s">
        <v>302</v>
      </c>
      <c r="E187" s="1">
        <v>4953560</v>
      </c>
      <c r="F187" s="1">
        <v>348.22985471999999</v>
      </c>
      <c r="G187" s="1" t="s">
        <v>29</v>
      </c>
      <c r="H187" s="1" t="s">
        <v>254</v>
      </c>
      <c r="I187" s="2">
        <v>42511.572916666664</v>
      </c>
      <c r="K187" s="1">
        <v>8.2439999999999998</v>
      </c>
      <c r="L187" s="1">
        <v>1226</v>
      </c>
      <c r="O187" s="1">
        <v>241</v>
      </c>
      <c r="P187" s="1">
        <v>212</v>
      </c>
      <c r="Q187" s="1">
        <v>147</v>
      </c>
      <c r="V187" s="1">
        <v>59700</v>
      </c>
      <c r="W187" s="1">
        <v>17700</v>
      </c>
      <c r="X187" s="1">
        <v>203000</v>
      </c>
      <c r="Y187" s="1">
        <v>7190</v>
      </c>
      <c r="Z187" s="1">
        <v>68.792000000000002</v>
      </c>
      <c r="AA187" s="1">
        <v>39.4</v>
      </c>
      <c r="AB187" s="1">
        <v>7.0119999999999996</v>
      </c>
      <c r="AD187" s="1" t="s">
        <v>24</v>
      </c>
      <c r="AF187">
        <f t="shared" si="77"/>
        <v>2.5104166666666665</v>
      </c>
      <c r="AG187">
        <f t="shared" si="78"/>
        <v>2.12</v>
      </c>
      <c r="AH187">
        <f t="shared" si="79"/>
        <v>4.1463345838151913</v>
      </c>
      <c r="AI187">
        <f t="shared" si="80"/>
        <v>0</v>
      </c>
      <c r="AJ187">
        <f t="shared" si="81"/>
        <v>0</v>
      </c>
      <c r="AK187">
        <f t="shared" si="82"/>
        <v>0</v>
      </c>
      <c r="AL187">
        <f t="shared" si="83"/>
        <v>1.7538805018417567E-3</v>
      </c>
      <c r="AN187">
        <f t="shared" si="84"/>
        <v>1.4895952891860871</v>
      </c>
      <c r="AO187">
        <f t="shared" si="85"/>
        <v>0.72824521703353218</v>
      </c>
      <c r="AP187">
        <f t="shared" si="86"/>
        <v>8.8300412793555374</v>
      </c>
      <c r="AQ187">
        <f t="shared" si="87"/>
        <v>0.18389546348562469</v>
      </c>
      <c r="AR187">
        <f t="shared" si="88"/>
        <v>2.54955155288711E-3</v>
      </c>
      <c r="AS187">
        <f t="shared" si="89"/>
        <v>7.0552421881994807E-4</v>
      </c>
      <c r="AT187">
        <f t="shared" si="90"/>
        <v>1.2763478830681859E-4</v>
      </c>
      <c r="AU187">
        <f t="shared" si="91"/>
        <v>5.7016427228074625E-6</v>
      </c>
      <c r="AW187">
        <f t="shared" si="92"/>
        <v>5.020833333333333</v>
      </c>
      <c r="AX187">
        <f t="shared" si="93"/>
        <v>2.12</v>
      </c>
      <c r="AY187">
        <f t="shared" si="94"/>
        <v>4.1463345838151913</v>
      </c>
      <c r="AZ187">
        <f t="shared" si="95"/>
        <v>0</v>
      </c>
      <c r="BA187">
        <f t="shared" si="96"/>
        <v>0</v>
      </c>
      <c r="BB187">
        <f t="shared" si="97"/>
        <v>0</v>
      </c>
      <c r="BC187">
        <f t="shared" si="98"/>
        <v>1.7538805018417567E-3</v>
      </c>
      <c r="BE187">
        <f t="shared" si="99"/>
        <v>2.9791905783721742</v>
      </c>
      <c r="BF187">
        <f t="shared" si="100"/>
        <v>1.4564904340670644</v>
      </c>
      <c r="BG187">
        <f t="shared" si="101"/>
        <v>8.8300412793555374</v>
      </c>
      <c r="BH187">
        <f t="shared" si="102"/>
        <v>0.18389546348562469</v>
      </c>
      <c r="BI187">
        <f t="shared" si="103"/>
        <v>7.6486546586613299E-3</v>
      </c>
      <c r="BJ187">
        <f t="shared" si="107"/>
        <v>1.4110484376398961E-3</v>
      </c>
      <c r="BK187">
        <f t="shared" si="105"/>
        <v>2.5526957661363718E-4</v>
      </c>
      <c r="BL187">
        <f t="shared" si="104"/>
        <v>5.7016427228074625E-6</v>
      </c>
      <c r="BN187" s="1">
        <v>348.22985471999999</v>
      </c>
      <c r="BO187">
        <f t="shared" ref="BO187:BO214" si="110">SUM(AW187:BC187)</f>
        <v>11.288921797650366</v>
      </c>
      <c r="BP187">
        <f t="shared" ref="BP187:BP214" si="111">SUM(BE187:BL187)</f>
        <v>13.45893842959604</v>
      </c>
      <c r="BQ187">
        <f t="shared" si="106"/>
        <v>0.83876762321953746</v>
      </c>
    </row>
    <row r="188" spans="1:69" x14ac:dyDescent="0.25">
      <c r="A188" s="1" t="s">
        <v>511</v>
      </c>
      <c r="B188" s="1">
        <v>201602109</v>
      </c>
      <c r="C188" s="1" t="s">
        <v>287</v>
      </c>
      <c r="D188" s="1" t="s">
        <v>303</v>
      </c>
      <c r="E188" s="1">
        <v>4953560</v>
      </c>
      <c r="F188" s="1">
        <v>348.22985471999999</v>
      </c>
      <c r="G188" s="1" t="s">
        <v>29</v>
      </c>
      <c r="H188" s="1" t="s">
        <v>254</v>
      </c>
      <c r="I188" s="2">
        <v>42521.614583333336</v>
      </c>
      <c r="K188" s="1">
        <v>8.3790000000000013</v>
      </c>
      <c r="L188" s="1">
        <v>2330</v>
      </c>
      <c r="O188" s="1">
        <v>441</v>
      </c>
      <c r="P188" s="1">
        <v>261</v>
      </c>
      <c r="Q188" s="1">
        <v>344</v>
      </c>
      <c r="V188" s="1">
        <v>77400</v>
      </c>
      <c r="W188" s="1">
        <v>39900</v>
      </c>
      <c r="X188" s="1">
        <v>419000</v>
      </c>
      <c r="Y188" s="1">
        <v>11300</v>
      </c>
      <c r="Z188" s="1" t="s">
        <v>24</v>
      </c>
      <c r="AA188" s="1" t="s">
        <v>111</v>
      </c>
      <c r="AB188" s="1" t="s">
        <v>14</v>
      </c>
      <c r="AD188" s="1" t="s">
        <v>24</v>
      </c>
      <c r="AF188">
        <f t="shared" si="77"/>
        <v>4.59375</v>
      </c>
      <c r="AG188">
        <f t="shared" si="78"/>
        <v>2.61</v>
      </c>
      <c r="AH188">
        <f t="shared" si="79"/>
        <v>9.7029870532818094</v>
      </c>
      <c r="AI188">
        <f t="shared" si="80"/>
        <v>0</v>
      </c>
      <c r="AJ188">
        <f t="shared" si="81"/>
        <v>0</v>
      </c>
      <c r="AK188">
        <f t="shared" si="82"/>
        <v>0</v>
      </c>
      <c r="AL188">
        <f t="shared" si="83"/>
        <v>2.393315756405391E-3</v>
      </c>
      <c r="AN188">
        <f t="shared" si="84"/>
        <v>1.9312340935176406</v>
      </c>
      <c r="AO188">
        <f t="shared" si="85"/>
        <v>1.6416375231433862</v>
      </c>
      <c r="AP188">
        <f t="shared" si="86"/>
        <v>18.225553182512169</v>
      </c>
      <c r="AQ188">
        <f t="shared" si="87"/>
        <v>0.28901512341968832</v>
      </c>
      <c r="AR188" t="e">
        <f t="shared" si="88"/>
        <v>#VALUE!</v>
      </c>
      <c r="AS188" t="e">
        <f t="shared" si="89"/>
        <v>#VALUE!</v>
      </c>
      <c r="AT188" t="e">
        <f t="shared" si="90"/>
        <v>#VALUE!</v>
      </c>
      <c r="AU188">
        <f t="shared" si="91"/>
        <v>4.1783036664661991E-6</v>
      </c>
      <c r="AW188">
        <f t="shared" si="92"/>
        <v>9.1875</v>
      </c>
      <c r="AX188">
        <f t="shared" si="93"/>
        <v>2.61</v>
      </c>
      <c r="AY188">
        <f t="shared" si="94"/>
        <v>9.7029870532818094</v>
      </c>
      <c r="AZ188">
        <f t="shared" si="95"/>
        <v>0</v>
      </c>
      <c r="BA188">
        <f t="shared" si="96"/>
        <v>0</v>
      </c>
      <c r="BB188">
        <f t="shared" si="97"/>
        <v>0</v>
      </c>
      <c r="BC188">
        <f t="shared" si="98"/>
        <v>2.393315756405391E-3</v>
      </c>
      <c r="BE188">
        <f t="shared" si="99"/>
        <v>3.8624681870352813</v>
      </c>
      <c r="BF188">
        <f t="shared" si="100"/>
        <v>3.2832750462867724</v>
      </c>
      <c r="BG188">
        <f t="shared" si="101"/>
        <v>18.225553182512169</v>
      </c>
      <c r="BH188">
        <f t="shared" si="102"/>
        <v>0.28901512341968832</v>
      </c>
      <c r="BL188">
        <f t="shared" si="104"/>
        <v>4.1783036664661991E-6</v>
      </c>
      <c r="BN188" s="1">
        <v>348.22985471999999</v>
      </c>
      <c r="BO188">
        <f t="shared" si="110"/>
        <v>21.502880369038213</v>
      </c>
      <c r="BP188">
        <f t="shared" si="111"/>
        <v>25.660315717557577</v>
      </c>
      <c r="BQ188">
        <f t="shared" si="106"/>
        <v>0.83798190972082554</v>
      </c>
    </row>
    <row r="189" spans="1:69" x14ac:dyDescent="0.25">
      <c r="A189" s="1" t="s">
        <v>506</v>
      </c>
      <c r="B189" s="1">
        <v>201600800</v>
      </c>
      <c r="C189" s="1" t="s">
        <v>287</v>
      </c>
      <c r="D189" s="1" t="s">
        <v>291</v>
      </c>
      <c r="E189" s="1">
        <v>4953560</v>
      </c>
      <c r="F189" s="1">
        <v>348.22985471999999</v>
      </c>
      <c r="G189" s="1" t="s">
        <v>29</v>
      </c>
      <c r="H189" s="1" t="s">
        <v>254</v>
      </c>
      <c r="I189" s="2">
        <v>42438.402777777781</v>
      </c>
      <c r="K189" s="1">
        <v>8.1754999999999995</v>
      </c>
      <c r="L189" s="1">
        <v>2570</v>
      </c>
      <c r="O189" s="1">
        <v>789</v>
      </c>
      <c r="P189" s="1">
        <v>284</v>
      </c>
      <c r="Q189" s="1">
        <v>254</v>
      </c>
      <c r="V189" s="1">
        <v>134000</v>
      </c>
      <c r="W189" s="1">
        <v>84700</v>
      </c>
      <c r="X189" s="1">
        <v>370000</v>
      </c>
      <c r="Y189" s="1">
        <v>7470</v>
      </c>
      <c r="Z189" s="1">
        <v>12.154999999999999</v>
      </c>
      <c r="AA189" s="1" t="s">
        <v>111</v>
      </c>
      <c r="AB189" s="1">
        <v>9.9329999999999998</v>
      </c>
      <c r="AD189" s="1" t="s">
        <v>24</v>
      </c>
      <c r="AF189">
        <f t="shared" si="77"/>
        <v>8.21875</v>
      </c>
      <c r="AG189">
        <f t="shared" si="78"/>
        <v>2.84</v>
      </c>
      <c r="AH189">
        <f t="shared" si="79"/>
        <v>7.1644148591092423</v>
      </c>
      <c r="AI189">
        <f t="shared" si="80"/>
        <v>0</v>
      </c>
      <c r="AJ189">
        <f t="shared" si="81"/>
        <v>0</v>
      </c>
      <c r="AK189">
        <f t="shared" si="82"/>
        <v>0</v>
      </c>
      <c r="AL189">
        <f t="shared" si="83"/>
        <v>1.4979592530448733E-3</v>
      </c>
      <c r="AN189">
        <f t="shared" si="84"/>
        <v>3.3434802135835122</v>
      </c>
      <c r="AO189">
        <f t="shared" si="85"/>
        <v>3.4848796543921003</v>
      </c>
      <c r="AP189">
        <f t="shared" si="86"/>
        <v>16.094163908184971</v>
      </c>
      <c r="AQ189">
        <f t="shared" si="87"/>
        <v>0.19105690017213023</v>
      </c>
      <c r="AR189">
        <f t="shared" si="88"/>
        <v>4.5048550885775702E-4</v>
      </c>
      <c r="AS189" t="e">
        <f t="shared" si="89"/>
        <v>#VALUE!</v>
      </c>
      <c r="AT189">
        <f t="shared" si="90"/>
        <v>1.8080381520987294E-4</v>
      </c>
      <c r="AU189">
        <f t="shared" si="91"/>
        <v>6.6757490096430485E-6</v>
      </c>
      <c r="AW189">
        <f t="shared" si="92"/>
        <v>16.4375</v>
      </c>
      <c r="AX189">
        <f t="shared" si="93"/>
        <v>2.84</v>
      </c>
      <c r="AY189">
        <f t="shared" si="94"/>
        <v>7.1644148591092423</v>
      </c>
      <c r="AZ189">
        <f t="shared" si="95"/>
        <v>0</v>
      </c>
      <c r="BA189">
        <f t="shared" si="96"/>
        <v>0</v>
      </c>
      <c r="BB189">
        <f t="shared" si="97"/>
        <v>0</v>
      </c>
      <c r="BC189">
        <f t="shared" si="98"/>
        <v>1.4979592530448733E-3</v>
      </c>
      <c r="BE189">
        <f t="shared" si="99"/>
        <v>6.6869604271670244</v>
      </c>
      <c r="BF189">
        <f t="shared" si="100"/>
        <v>6.9697593087842007</v>
      </c>
      <c r="BG189">
        <f t="shared" si="101"/>
        <v>16.094163908184971</v>
      </c>
      <c r="BH189">
        <f t="shared" si="102"/>
        <v>0.19105690017213023</v>
      </c>
      <c r="BI189">
        <f t="shared" si="103"/>
        <v>1.3514565265732711E-3</v>
      </c>
      <c r="BK189">
        <f t="shared" si="105"/>
        <v>3.6160763041974587E-4</v>
      </c>
      <c r="BL189">
        <f t="shared" si="104"/>
        <v>6.6757490096430485E-6</v>
      </c>
      <c r="BN189" s="1">
        <v>348.22985471999999</v>
      </c>
      <c r="BO189">
        <f t="shared" si="110"/>
        <v>26.443412818362287</v>
      </c>
      <c r="BP189">
        <f t="shared" si="111"/>
        <v>29.943660284214328</v>
      </c>
      <c r="BQ189">
        <f t="shared" si="106"/>
        <v>0.88310555781661404</v>
      </c>
    </row>
    <row r="190" spans="1:69" x14ac:dyDescent="0.25">
      <c r="A190" s="1" t="s">
        <v>510</v>
      </c>
      <c r="B190" s="1">
        <v>201600689</v>
      </c>
      <c r="C190" s="1" t="s">
        <v>287</v>
      </c>
      <c r="D190" s="1" t="s">
        <v>289</v>
      </c>
      <c r="E190" s="1">
        <v>4953560</v>
      </c>
      <c r="F190" s="1">
        <v>348.22985471999999</v>
      </c>
      <c r="G190" s="1" t="s">
        <v>29</v>
      </c>
      <c r="H190" s="1" t="s">
        <v>254</v>
      </c>
      <c r="I190" s="2">
        <v>42423.770833333336</v>
      </c>
      <c r="K190" s="1">
        <v>8.2889999999999997</v>
      </c>
      <c r="L190" s="1">
        <v>2020</v>
      </c>
      <c r="O190" s="1">
        <v>814</v>
      </c>
      <c r="P190" s="1">
        <v>271</v>
      </c>
      <c r="Q190" s="1">
        <v>126</v>
      </c>
      <c r="V190" s="1">
        <v>157000</v>
      </c>
      <c r="W190" s="1">
        <v>98900</v>
      </c>
      <c r="X190" s="1">
        <v>217000</v>
      </c>
      <c r="Y190" s="1">
        <v>6290</v>
      </c>
      <c r="Z190" s="1" t="s">
        <v>24</v>
      </c>
      <c r="AA190" s="1" t="s">
        <v>111</v>
      </c>
      <c r="AB190" s="1" t="s">
        <v>14</v>
      </c>
      <c r="AD190" s="1" t="s">
        <v>24</v>
      </c>
      <c r="AF190">
        <f t="shared" si="77"/>
        <v>8.4791666666666661</v>
      </c>
      <c r="AG190">
        <f t="shared" si="78"/>
        <v>2.71</v>
      </c>
      <c r="AH190">
        <f t="shared" si="79"/>
        <v>3.5540010718415926</v>
      </c>
      <c r="AI190">
        <f t="shared" si="80"/>
        <v>0</v>
      </c>
      <c r="AJ190">
        <f t="shared" si="81"/>
        <v>0</v>
      </c>
      <c r="AK190">
        <f t="shared" si="82"/>
        <v>0</v>
      </c>
      <c r="AL190">
        <f t="shared" si="83"/>
        <v>1.9453600816226602E-3</v>
      </c>
      <c r="AN190">
        <f t="shared" si="84"/>
        <v>3.9173611457657569</v>
      </c>
      <c r="AO190">
        <f t="shared" si="85"/>
        <v>4.069121579921827</v>
      </c>
      <c r="AP190">
        <f t="shared" si="86"/>
        <v>9.4390096434490225</v>
      </c>
      <c r="AQ190">
        <f t="shared" si="87"/>
        <v>0.16087655985042826</v>
      </c>
      <c r="AR190" t="e">
        <f t="shared" si="88"/>
        <v>#VALUE!</v>
      </c>
      <c r="AS190" t="e">
        <f t="shared" si="89"/>
        <v>#VALUE!</v>
      </c>
      <c r="AT190" t="e">
        <f t="shared" si="90"/>
        <v>#VALUE!</v>
      </c>
      <c r="AU190">
        <f t="shared" si="91"/>
        <v>5.1404365158242507E-6</v>
      </c>
      <c r="AW190">
        <f t="shared" si="92"/>
        <v>16.958333333333332</v>
      </c>
      <c r="AX190">
        <f t="shared" si="93"/>
        <v>2.71</v>
      </c>
      <c r="AY190">
        <f t="shared" si="94"/>
        <v>3.5540010718415926</v>
      </c>
      <c r="AZ190">
        <f t="shared" si="95"/>
        <v>0</v>
      </c>
      <c r="BA190">
        <f t="shared" si="96"/>
        <v>0</v>
      </c>
      <c r="BB190">
        <f t="shared" si="97"/>
        <v>0</v>
      </c>
      <c r="BC190">
        <f t="shared" si="98"/>
        <v>1.9453600816226602E-3</v>
      </c>
      <c r="BE190">
        <f t="shared" si="99"/>
        <v>7.8347222915315138</v>
      </c>
      <c r="BF190">
        <f t="shared" si="100"/>
        <v>8.138243159843654</v>
      </c>
      <c r="BG190">
        <f t="shared" si="101"/>
        <v>9.4390096434490225</v>
      </c>
      <c r="BH190">
        <f t="shared" si="102"/>
        <v>0.16087655985042826</v>
      </c>
      <c r="BL190">
        <f t="shared" si="104"/>
        <v>5.1404365158242507E-6</v>
      </c>
      <c r="BN190" s="1">
        <v>348.22985471999999</v>
      </c>
      <c r="BO190">
        <f t="shared" si="110"/>
        <v>23.224279765256551</v>
      </c>
      <c r="BP190">
        <f t="shared" si="111"/>
        <v>25.572856795111136</v>
      </c>
      <c r="BQ190">
        <f t="shared" si="106"/>
        <v>0.90816133493917772</v>
      </c>
    </row>
    <row r="191" spans="1:69" x14ac:dyDescent="0.25">
      <c r="A191" s="1" t="s">
        <v>507</v>
      </c>
      <c r="B191" s="1">
        <v>201600829</v>
      </c>
      <c r="C191" s="1" t="s">
        <v>287</v>
      </c>
      <c r="D191" s="1" t="s">
        <v>292</v>
      </c>
      <c r="E191" s="1">
        <v>4953560</v>
      </c>
      <c r="F191" s="1">
        <v>348.22985471999999</v>
      </c>
      <c r="G191" s="1" t="s">
        <v>29</v>
      </c>
      <c r="H191" s="1" t="s">
        <v>254</v>
      </c>
      <c r="I191" s="2">
        <v>42444.430555555555</v>
      </c>
      <c r="K191" s="1">
        <v>8.1914999999999996</v>
      </c>
      <c r="L191" s="1">
        <v>3040</v>
      </c>
      <c r="O191" s="1">
        <v>822</v>
      </c>
      <c r="P191" s="1">
        <v>300</v>
      </c>
      <c r="Q191" s="1">
        <v>412</v>
      </c>
      <c r="V191" s="1">
        <v>139000</v>
      </c>
      <c r="W191" s="1">
        <v>78500</v>
      </c>
      <c r="X191" s="1">
        <v>512700.00000000006</v>
      </c>
      <c r="Y191" s="1">
        <v>8450</v>
      </c>
      <c r="Z191" s="1" t="s">
        <v>24</v>
      </c>
      <c r="AA191" s="1" t="s">
        <v>111</v>
      </c>
      <c r="AB191" s="1">
        <v>58.616</v>
      </c>
      <c r="AD191" s="1" t="s">
        <v>24</v>
      </c>
      <c r="AF191">
        <f t="shared" si="77"/>
        <v>8.5625</v>
      </c>
      <c r="AG191">
        <f t="shared" si="78"/>
        <v>3</v>
      </c>
      <c r="AH191">
        <f t="shared" si="79"/>
        <v>11.621019377767748</v>
      </c>
      <c r="AI191">
        <f t="shared" si="80"/>
        <v>0</v>
      </c>
      <c r="AJ191">
        <f t="shared" si="81"/>
        <v>0</v>
      </c>
      <c r="AK191">
        <f t="shared" si="82"/>
        <v>0</v>
      </c>
      <c r="AL191">
        <f t="shared" si="83"/>
        <v>1.5541752907715816E-3</v>
      </c>
      <c r="AN191">
        <f t="shared" si="84"/>
        <v>3.4682369379709566</v>
      </c>
      <c r="AO191">
        <f t="shared" si="85"/>
        <v>3.2297881094425014</v>
      </c>
      <c r="AP191">
        <f t="shared" si="86"/>
        <v>22.301291447909282</v>
      </c>
      <c r="AQ191">
        <f t="shared" si="87"/>
        <v>0.21612192857489965</v>
      </c>
      <c r="AR191" t="e">
        <f t="shared" si="88"/>
        <v>#VALUE!</v>
      </c>
      <c r="AS191" t="e">
        <f t="shared" si="89"/>
        <v>#VALUE!</v>
      </c>
      <c r="AT191">
        <f t="shared" si="90"/>
        <v>1.0669481961483854E-3</v>
      </c>
      <c r="AU191">
        <f t="shared" si="91"/>
        <v>6.434280649922966E-6</v>
      </c>
      <c r="AW191">
        <f t="shared" si="92"/>
        <v>17.125</v>
      </c>
      <c r="AX191">
        <f t="shared" si="93"/>
        <v>3</v>
      </c>
      <c r="AY191">
        <f t="shared" si="94"/>
        <v>11.621019377767748</v>
      </c>
      <c r="AZ191">
        <f t="shared" si="95"/>
        <v>0</v>
      </c>
      <c r="BA191">
        <f t="shared" si="96"/>
        <v>0</v>
      </c>
      <c r="BB191">
        <f t="shared" si="97"/>
        <v>0</v>
      </c>
      <c r="BC191">
        <f t="shared" si="98"/>
        <v>1.5541752907715816E-3</v>
      </c>
      <c r="BE191">
        <f t="shared" si="99"/>
        <v>6.9364738759419131</v>
      </c>
      <c r="BF191">
        <f t="shared" si="100"/>
        <v>6.4595762188850028</v>
      </c>
      <c r="BG191">
        <f t="shared" si="101"/>
        <v>22.301291447909282</v>
      </c>
      <c r="BH191">
        <f t="shared" si="102"/>
        <v>0.21612192857489965</v>
      </c>
      <c r="BK191">
        <f t="shared" si="105"/>
        <v>2.1338963922967707E-3</v>
      </c>
      <c r="BL191">
        <f t="shared" si="104"/>
        <v>6.434280649922966E-6</v>
      </c>
      <c r="BN191" s="1">
        <v>348.22985471999999</v>
      </c>
      <c r="BO191">
        <f t="shared" si="110"/>
        <v>31.747573553058519</v>
      </c>
      <c r="BP191">
        <f t="shared" si="111"/>
        <v>35.915603801984041</v>
      </c>
      <c r="BQ191">
        <f t="shared" si="106"/>
        <v>0.88394931985814829</v>
      </c>
    </row>
    <row r="192" spans="1:69" x14ac:dyDescent="0.25">
      <c r="A192" s="1" t="s">
        <v>508</v>
      </c>
      <c r="B192" s="1">
        <v>201600730</v>
      </c>
      <c r="C192" s="1" t="s">
        <v>287</v>
      </c>
      <c r="D192" s="1" t="s">
        <v>290</v>
      </c>
      <c r="E192" s="1">
        <v>4953560</v>
      </c>
      <c r="F192" s="1">
        <v>348.22985471999999</v>
      </c>
      <c r="G192" s="1" t="s">
        <v>29</v>
      </c>
      <c r="H192" s="1" t="s">
        <v>254</v>
      </c>
      <c r="I192" s="2">
        <v>42429.736111111109</v>
      </c>
      <c r="K192" s="1">
        <v>8.1980000000000004</v>
      </c>
      <c r="L192" s="1">
        <v>2690</v>
      </c>
      <c r="O192" s="1">
        <v>960</v>
      </c>
      <c r="P192" s="1">
        <v>285</v>
      </c>
      <c r="Q192" s="1">
        <v>248</v>
      </c>
      <c r="V192" s="1">
        <v>164000</v>
      </c>
      <c r="W192" s="1">
        <v>116000</v>
      </c>
      <c r="X192" s="1">
        <v>366000</v>
      </c>
      <c r="Y192" s="1">
        <v>8740</v>
      </c>
      <c r="Z192" s="1" t="s">
        <v>24</v>
      </c>
      <c r="AA192" s="1" t="s">
        <v>111</v>
      </c>
      <c r="AB192" s="1">
        <v>6.3289999999999997</v>
      </c>
      <c r="AD192" s="1" t="s">
        <v>24</v>
      </c>
      <c r="AF192">
        <f t="shared" si="77"/>
        <v>10</v>
      </c>
      <c r="AG192">
        <f t="shared" si="78"/>
        <v>2.85</v>
      </c>
      <c r="AH192">
        <f t="shared" si="79"/>
        <v>6.9951767128310713</v>
      </c>
      <c r="AI192">
        <f t="shared" si="80"/>
        <v>0</v>
      </c>
      <c r="AJ192">
        <f t="shared" si="81"/>
        <v>0</v>
      </c>
      <c r="AK192">
        <f t="shared" si="82"/>
        <v>0</v>
      </c>
      <c r="AL192">
        <f t="shared" si="83"/>
        <v>1.5776112696993471E-3</v>
      </c>
      <c r="AN192">
        <f t="shared" si="84"/>
        <v>4.0920205599081791</v>
      </c>
      <c r="AO192">
        <f t="shared" si="85"/>
        <v>4.7726805184118497</v>
      </c>
      <c r="AP192">
        <f t="shared" si="86"/>
        <v>15.920172947015402</v>
      </c>
      <c r="AQ192">
        <f t="shared" si="87"/>
        <v>0.22353913085735183</v>
      </c>
      <c r="AR192" t="e">
        <f t="shared" si="88"/>
        <v>#VALUE!</v>
      </c>
      <c r="AS192" t="e">
        <f t="shared" si="89"/>
        <v>#VALUE!</v>
      </c>
      <c r="AT192">
        <f t="shared" si="90"/>
        <v>1.1520259201281443E-4</v>
      </c>
      <c r="AU192">
        <f t="shared" si="91"/>
        <v>6.3386971125692566E-6</v>
      </c>
      <c r="AW192">
        <f t="shared" si="92"/>
        <v>20</v>
      </c>
      <c r="AX192">
        <f t="shared" si="93"/>
        <v>2.85</v>
      </c>
      <c r="AY192">
        <f t="shared" si="94"/>
        <v>6.9951767128310713</v>
      </c>
      <c r="AZ192">
        <f t="shared" si="95"/>
        <v>0</v>
      </c>
      <c r="BA192">
        <f t="shared" si="96"/>
        <v>0</v>
      </c>
      <c r="BB192">
        <f t="shared" si="97"/>
        <v>0</v>
      </c>
      <c r="BC192">
        <f t="shared" si="98"/>
        <v>1.5776112696993471E-3</v>
      </c>
      <c r="BE192">
        <f t="shared" si="99"/>
        <v>8.1840411198163583</v>
      </c>
      <c r="BF192">
        <f t="shared" si="100"/>
        <v>9.5453610368236994</v>
      </c>
      <c r="BG192">
        <f t="shared" si="101"/>
        <v>15.920172947015402</v>
      </c>
      <c r="BH192">
        <f t="shared" si="102"/>
        <v>0.22353913085735183</v>
      </c>
      <c r="BK192">
        <f t="shared" si="105"/>
        <v>2.3040518402562887E-4</v>
      </c>
      <c r="BL192">
        <f t="shared" si="104"/>
        <v>6.3386971125692566E-6</v>
      </c>
      <c r="BN192" s="1">
        <v>348.22985471999999</v>
      </c>
      <c r="BO192">
        <f t="shared" si="110"/>
        <v>29.846754324100772</v>
      </c>
      <c r="BP192">
        <f t="shared" si="111"/>
        <v>33.873350978393951</v>
      </c>
      <c r="BQ192">
        <f t="shared" si="106"/>
        <v>0.88112789145480364</v>
      </c>
    </row>
    <row r="193" spans="1:69" x14ac:dyDescent="0.25">
      <c r="A193" s="1" t="s">
        <v>409</v>
      </c>
      <c r="B193" s="1">
        <v>201602158</v>
      </c>
      <c r="C193" s="1" t="s">
        <v>287</v>
      </c>
      <c r="D193" s="1" t="s">
        <v>304</v>
      </c>
      <c r="E193" s="1">
        <v>4953250</v>
      </c>
      <c r="F193" s="1">
        <v>377.05320576000003</v>
      </c>
      <c r="G193" s="1" t="s">
        <v>21</v>
      </c>
      <c r="H193" s="1" t="s">
        <v>254</v>
      </c>
      <c r="I193" s="2">
        <v>42526.350694444445</v>
      </c>
      <c r="K193" s="1">
        <v>7.2844999999999995</v>
      </c>
      <c r="L193" s="1">
        <v>258</v>
      </c>
      <c r="O193" s="1">
        <v>45</v>
      </c>
      <c r="P193" s="1">
        <v>72</v>
      </c>
      <c r="Q193" s="1">
        <v>3.74</v>
      </c>
      <c r="V193" s="1">
        <v>30900</v>
      </c>
      <c r="W193" s="1">
        <v>5240</v>
      </c>
      <c r="X193" s="1">
        <v>12200</v>
      </c>
      <c r="Y193" s="1">
        <v>1680</v>
      </c>
      <c r="Z193" s="1">
        <v>62.87</v>
      </c>
      <c r="AA193" s="1">
        <v>60.1</v>
      </c>
      <c r="AB193" s="1" t="s">
        <v>14</v>
      </c>
      <c r="AD193" s="1" t="s">
        <v>24</v>
      </c>
      <c r="AF193">
        <f t="shared" si="77"/>
        <v>0.46875</v>
      </c>
      <c r="AG193">
        <f t="shared" si="78"/>
        <v>0.72</v>
      </c>
      <c r="AH193">
        <f t="shared" si="79"/>
        <v>0.10549177784672666</v>
      </c>
      <c r="AI193">
        <f t="shared" si="80"/>
        <v>0</v>
      </c>
      <c r="AJ193">
        <f t="shared" si="81"/>
        <v>0</v>
      </c>
      <c r="AK193">
        <f t="shared" si="82"/>
        <v>0</v>
      </c>
      <c r="AL193">
        <f t="shared" si="83"/>
        <v>1.9253070450776793E-4</v>
      </c>
      <c r="AN193">
        <f t="shared" si="84"/>
        <v>0.77099655671440692</v>
      </c>
      <c r="AO193">
        <f t="shared" si="85"/>
        <v>0.21559349927998353</v>
      </c>
      <c r="AP193">
        <f t="shared" si="86"/>
        <v>0.53067243156718003</v>
      </c>
      <c r="AQ193">
        <f t="shared" si="87"/>
        <v>4.2968620119033303E-2</v>
      </c>
      <c r="AR193">
        <f t="shared" si="88"/>
        <v>2.3300718997850416E-3</v>
      </c>
      <c r="AS193">
        <f t="shared" si="89"/>
        <v>1.0761930342913421E-3</v>
      </c>
      <c r="AT193" t="e">
        <f t="shared" si="90"/>
        <v>#VALUE!</v>
      </c>
      <c r="AU193">
        <f t="shared" si="91"/>
        <v>5.1939767350700795E-5</v>
      </c>
      <c r="AW193">
        <f t="shared" si="92"/>
        <v>0.9375</v>
      </c>
      <c r="AX193">
        <f t="shared" si="93"/>
        <v>0.72</v>
      </c>
      <c r="AY193">
        <f t="shared" si="94"/>
        <v>0.10549177784672666</v>
      </c>
      <c r="AZ193">
        <f t="shared" si="95"/>
        <v>0</v>
      </c>
      <c r="BA193">
        <f t="shared" si="96"/>
        <v>0</v>
      </c>
      <c r="BB193">
        <f t="shared" si="97"/>
        <v>0</v>
      </c>
      <c r="BC193">
        <f t="shared" si="98"/>
        <v>1.9253070450776793E-4</v>
      </c>
      <c r="BE193">
        <f t="shared" si="99"/>
        <v>1.5419931134288138</v>
      </c>
      <c r="BF193">
        <f t="shared" si="100"/>
        <v>0.43118699855996706</v>
      </c>
      <c r="BG193">
        <f t="shared" si="101"/>
        <v>0.53067243156718003</v>
      </c>
      <c r="BH193">
        <f t="shared" si="102"/>
        <v>4.2968620119033303E-2</v>
      </c>
      <c r="BI193">
        <f t="shared" si="103"/>
        <v>6.9902156993551252E-3</v>
      </c>
      <c r="BJ193">
        <f t="shared" si="107"/>
        <v>2.1523860685826843E-3</v>
      </c>
      <c r="BL193">
        <f t="shared" si="104"/>
        <v>5.1939767350700795E-5</v>
      </c>
      <c r="BN193" s="1">
        <v>377.05320576000003</v>
      </c>
      <c r="BO193">
        <f t="shared" si="110"/>
        <v>1.7631843085512344</v>
      </c>
      <c r="BP193">
        <f t="shared" si="111"/>
        <v>2.5560157052102825</v>
      </c>
      <c r="BQ193" s="13">
        <f t="shared" si="106"/>
        <v>0.68981747841262886</v>
      </c>
    </row>
    <row r="194" spans="1:69" x14ac:dyDescent="0.25">
      <c r="A194" s="1" t="s">
        <v>416</v>
      </c>
      <c r="B194" s="1">
        <v>201602559</v>
      </c>
      <c r="C194" s="1" t="s">
        <v>287</v>
      </c>
      <c r="D194" s="1" t="s">
        <v>308</v>
      </c>
      <c r="E194" s="1">
        <v>4953250</v>
      </c>
      <c r="F194" s="1">
        <v>377.05320576000003</v>
      </c>
      <c r="G194" s="1" t="s">
        <v>21</v>
      </c>
      <c r="H194" s="1" t="s">
        <v>254</v>
      </c>
      <c r="I194" s="2">
        <v>42546.541666666664</v>
      </c>
      <c r="K194" s="1">
        <v>7.3605</v>
      </c>
      <c r="L194" s="1">
        <v>264</v>
      </c>
      <c r="O194" s="1">
        <v>48.1</v>
      </c>
      <c r="P194" s="1">
        <v>75</v>
      </c>
      <c r="Q194" s="1">
        <v>4.24</v>
      </c>
      <c r="V194" s="1">
        <v>33400</v>
      </c>
      <c r="W194" s="1">
        <v>5450</v>
      </c>
      <c r="X194" s="1">
        <v>13300</v>
      </c>
      <c r="Y194" s="1">
        <v>1620</v>
      </c>
      <c r="Z194" s="1">
        <v>15.016999999999999</v>
      </c>
      <c r="AA194" s="1" t="s">
        <v>111</v>
      </c>
      <c r="AB194" s="1" t="s">
        <v>14</v>
      </c>
      <c r="AD194" s="1" t="s">
        <v>24</v>
      </c>
      <c r="AF194">
        <f t="shared" si="77"/>
        <v>0.50104166666666672</v>
      </c>
      <c r="AG194">
        <f t="shared" si="78"/>
        <v>0.75</v>
      </c>
      <c r="AH194">
        <f t="shared" si="79"/>
        <v>0.11959495670324091</v>
      </c>
      <c r="AI194">
        <f t="shared" si="80"/>
        <v>0</v>
      </c>
      <c r="AJ194">
        <f t="shared" si="81"/>
        <v>0</v>
      </c>
      <c r="AK194">
        <f t="shared" si="82"/>
        <v>0</v>
      </c>
      <c r="AL194">
        <f t="shared" si="83"/>
        <v>2.2935066304475866E-4</v>
      </c>
      <c r="AN194">
        <f t="shared" si="84"/>
        <v>0.8333749189081292</v>
      </c>
      <c r="AO194">
        <f t="shared" si="85"/>
        <v>0.2242336967702119</v>
      </c>
      <c r="AP194">
        <f t="shared" si="86"/>
        <v>0.57851994588881106</v>
      </c>
      <c r="AQ194">
        <f t="shared" si="87"/>
        <v>4.1434026543353542E-2</v>
      </c>
      <c r="AR194">
        <f t="shared" si="88"/>
        <v>5.5655622266696314E-4</v>
      </c>
      <c r="AS194" t="e">
        <f t="shared" si="89"/>
        <v>#VALUE!</v>
      </c>
      <c r="AT194" t="e">
        <f t="shared" si="90"/>
        <v>#VALUE!</v>
      </c>
      <c r="AU194">
        <f t="shared" si="91"/>
        <v>4.3601356400039775E-5</v>
      </c>
      <c r="AW194">
        <f t="shared" si="92"/>
        <v>1.0020833333333334</v>
      </c>
      <c r="AX194">
        <f t="shared" si="93"/>
        <v>0.75</v>
      </c>
      <c r="AY194">
        <f t="shared" si="94"/>
        <v>0.11959495670324091</v>
      </c>
      <c r="AZ194">
        <f t="shared" si="95"/>
        <v>0</v>
      </c>
      <c r="BA194">
        <f t="shared" si="96"/>
        <v>0</v>
      </c>
      <c r="BB194">
        <f t="shared" si="97"/>
        <v>0</v>
      </c>
      <c r="BC194">
        <f t="shared" si="98"/>
        <v>2.2935066304475866E-4</v>
      </c>
      <c r="BE194">
        <f t="shared" si="99"/>
        <v>1.6667498378162584</v>
      </c>
      <c r="BF194">
        <f t="shared" si="100"/>
        <v>0.44846739354042381</v>
      </c>
      <c r="BG194">
        <f t="shared" si="101"/>
        <v>0.57851994588881106</v>
      </c>
      <c r="BH194">
        <f t="shared" si="102"/>
        <v>4.1434026543353542E-2</v>
      </c>
      <c r="BI194">
        <f t="shared" si="103"/>
        <v>1.6696686680008894E-3</v>
      </c>
      <c r="BL194">
        <f t="shared" si="104"/>
        <v>4.3601356400039775E-5</v>
      </c>
      <c r="BN194" s="1">
        <v>377.05320576000003</v>
      </c>
      <c r="BO194">
        <f t="shared" si="110"/>
        <v>1.8719076406996191</v>
      </c>
      <c r="BP194">
        <f t="shared" si="111"/>
        <v>2.7368844738132476</v>
      </c>
      <c r="BQ194" s="13">
        <f t="shared" si="106"/>
        <v>0.68395566514048978</v>
      </c>
    </row>
    <row r="195" spans="1:69" x14ac:dyDescent="0.25">
      <c r="A195" s="1" t="s">
        <v>405</v>
      </c>
      <c r="B195" s="1">
        <v>201602393</v>
      </c>
      <c r="C195" s="1" t="s">
        <v>287</v>
      </c>
      <c r="D195" s="1" t="s">
        <v>306</v>
      </c>
      <c r="E195" s="1">
        <v>4953250</v>
      </c>
      <c r="F195" s="1">
        <v>377.05320576000003</v>
      </c>
      <c r="G195" s="1" t="s">
        <v>21</v>
      </c>
      <c r="H195" s="1" t="s">
        <v>254</v>
      </c>
      <c r="I195" s="2">
        <v>42534.4375</v>
      </c>
      <c r="K195" s="1">
        <v>7.2095000000000002</v>
      </c>
      <c r="L195" s="1">
        <v>278</v>
      </c>
      <c r="O195" s="1">
        <v>48.8</v>
      </c>
      <c r="P195" s="1">
        <v>72</v>
      </c>
      <c r="Q195" s="1">
        <v>4.1500000000000004</v>
      </c>
      <c r="V195" s="1">
        <v>33300</v>
      </c>
      <c r="W195" s="1">
        <v>5330</v>
      </c>
      <c r="X195" s="1">
        <v>13000</v>
      </c>
      <c r="Y195" s="1">
        <v>1800</v>
      </c>
      <c r="Z195" s="1">
        <v>68.430000000000007</v>
      </c>
      <c r="AA195" s="1">
        <v>84.1</v>
      </c>
      <c r="AB195" s="1">
        <v>6.798</v>
      </c>
      <c r="AD195" s="1" t="s">
        <v>24</v>
      </c>
      <c r="AF195">
        <f t="shared" si="77"/>
        <v>0.5083333333333333</v>
      </c>
      <c r="AG195">
        <f t="shared" si="78"/>
        <v>0.72</v>
      </c>
      <c r="AH195">
        <f t="shared" si="79"/>
        <v>0.11705638450906834</v>
      </c>
      <c r="AI195">
        <f t="shared" si="80"/>
        <v>0</v>
      </c>
      <c r="AJ195">
        <f t="shared" si="81"/>
        <v>0</v>
      </c>
      <c r="AK195">
        <f t="shared" si="82"/>
        <v>0</v>
      </c>
      <c r="AL195">
        <f t="shared" si="83"/>
        <v>1.6199439939036274E-4</v>
      </c>
      <c r="AN195">
        <f t="shared" si="84"/>
        <v>0.83087978442038024</v>
      </c>
      <c r="AO195">
        <f t="shared" si="85"/>
        <v>0.21929644106150997</v>
      </c>
      <c r="AP195">
        <f t="shared" si="86"/>
        <v>0.56547062380109347</v>
      </c>
      <c r="AQ195">
        <f t="shared" si="87"/>
        <v>4.6037807270392826E-2</v>
      </c>
      <c r="AR195">
        <f t="shared" si="88"/>
        <v>2.5361352012452749E-3</v>
      </c>
      <c r="AS195">
        <f t="shared" si="89"/>
        <v>1.505953979765422E-3</v>
      </c>
      <c r="AT195">
        <f t="shared" si="90"/>
        <v>1.2373948815027849E-4</v>
      </c>
      <c r="AU195">
        <f t="shared" si="91"/>
        <v>6.1730529188868148E-5</v>
      </c>
      <c r="AW195">
        <f t="shared" si="92"/>
        <v>1.0166666666666666</v>
      </c>
      <c r="AX195">
        <f t="shared" si="93"/>
        <v>0.72</v>
      </c>
      <c r="AY195">
        <f t="shared" si="94"/>
        <v>0.11705638450906834</v>
      </c>
      <c r="AZ195">
        <f t="shared" si="95"/>
        <v>0</v>
      </c>
      <c r="BA195">
        <f t="shared" si="96"/>
        <v>0</v>
      </c>
      <c r="BB195">
        <f t="shared" si="97"/>
        <v>0</v>
      </c>
      <c r="BC195">
        <f t="shared" si="98"/>
        <v>1.6199439939036274E-4</v>
      </c>
      <c r="BE195">
        <f t="shared" si="99"/>
        <v>1.6617595688407605</v>
      </c>
      <c r="BF195">
        <f t="shared" si="100"/>
        <v>0.43859288212301994</v>
      </c>
      <c r="BG195">
        <f t="shared" si="101"/>
        <v>0.56547062380109347</v>
      </c>
      <c r="BH195">
        <f t="shared" si="102"/>
        <v>4.6037807270392826E-2</v>
      </c>
      <c r="BI195">
        <f t="shared" si="103"/>
        <v>7.6084056037358247E-3</v>
      </c>
      <c r="BJ195">
        <f t="shared" si="107"/>
        <v>3.011907959530844E-3</v>
      </c>
      <c r="BK195">
        <f t="shared" si="105"/>
        <v>2.4747897630055698E-4</v>
      </c>
      <c r="BL195">
        <f t="shared" si="104"/>
        <v>6.1730529188868148E-5</v>
      </c>
      <c r="BN195" s="1">
        <v>377.05320576000003</v>
      </c>
      <c r="BO195">
        <f t="shared" si="110"/>
        <v>1.8538850455751255</v>
      </c>
      <c r="BP195">
        <f t="shared" si="111"/>
        <v>2.722790405104023</v>
      </c>
      <c r="BQ195" s="13">
        <f t="shared" si="106"/>
        <v>0.68087688354561338</v>
      </c>
    </row>
    <row r="196" spans="1:69" x14ac:dyDescent="0.25">
      <c r="A196" s="1" t="s">
        <v>417</v>
      </c>
      <c r="B196" s="1">
        <v>201602468</v>
      </c>
      <c r="C196" s="1" t="s">
        <v>287</v>
      </c>
      <c r="D196" s="1" t="s">
        <v>307</v>
      </c>
      <c r="E196" s="1">
        <v>4953250</v>
      </c>
      <c r="F196" s="1">
        <v>377.05320576000003</v>
      </c>
      <c r="G196" s="1" t="s">
        <v>21</v>
      </c>
      <c r="H196" s="1" t="s">
        <v>254</v>
      </c>
      <c r="I196" s="2">
        <v>42539.572916666664</v>
      </c>
      <c r="K196" s="1">
        <v>7.3760000000000003</v>
      </c>
      <c r="L196" s="1">
        <v>257</v>
      </c>
      <c r="O196" s="1">
        <v>49.1</v>
      </c>
      <c r="P196" s="1">
        <v>73</v>
      </c>
      <c r="Q196" s="1">
        <v>4.08</v>
      </c>
      <c r="V196" s="1">
        <v>32100</v>
      </c>
      <c r="W196" s="1">
        <v>5220</v>
      </c>
      <c r="X196" s="1">
        <v>12500</v>
      </c>
      <c r="Y196" s="1">
        <v>1630</v>
      </c>
      <c r="Z196" s="1">
        <v>41.012</v>
      </c>
      <c r="AA196" s="1">
        <v>39.200000000000003</v>
      </c>
      <c r="AB196" s="1" t="s">
        <v>14</v>
      </c>
      <c r="AD196" s="1" t="s">
        <v>24</v>
      </c>
      <c r="AF196">
        <f t="shared" si="77"/>
        <v>0.51145833333333335</v>
      </c>
      <c r="AG196">
        <f t="shared" si="78"/>
        <v>0.73</v>
      </c>
      <c r="AH196">
        <f t="shared" si="79"/>
        <v>0.11508193946915635</v>
      </c>
      <c r="AI196">
        <f t="shared" si="80"/>
        <v>0</v>
      </c>
      <c r="AJ196">
        <f t="shared" si="81"/>
        <v>0</v>
      </c>
      <c r="AK196">
        <f t="shared" si="82"/>
        <v>0</v>
      </c>
      <c r="AL196">
        <f t="shared" si="83"/>
        <v>2.3768402866248769E-4</v>
      </c>
      <c r="AN196">
        <f t="shared" si="84"/>
        <v>0.80093817056739358</v>
      </c>
      <c r="AO196">
        <f t="shared" si="85"/>
        <v>0.21477062332853322</v>
      </c>
      <c r="AP196">
        <f t="shared" si="86"/>
        <v>0.54372175365489761</v>
      </c>
      <c r="AQ196">
        <f t="shared" si="87"/>
        <v>4.1689792139300172E-2</v>
      </c>
      <c r="AR196">
        <f t="shared" si="88"/>
        <v>1.5199762804832852E-3</v>
      </c>
      <c r="AS196">
        <f t="shared" si="89"/>
        <v>7.0194287760766416E-4</v>
      </c>
      <c r="AT196" t="e">
        <f t="shared" si="90"/>
        <v>#VALUE!</v>
      </c>
      <c r="AU196">
        <f t="shared" si="91"/>
        <v>4.2072662838444349E-5</v>
      </c>
      <c r="AW196">
        <f t="shared" si="92"/>
        <v>1.0229166666666667</v>
      </c>
      <c r="AX196">
        <f t="shared" si="93"/>
        <v>0.73</v>
      </c>
      <c r="AY196">
        <f t="shared" si="94"/>
        <v>0.11508193946915635</v>
      </c>
      <c r="AZ196">
        <f t="shared" si="95"/>
        <v>0</v>
      </c>
      <c r="BA196">
        <f t="shared" si="96"/>
        <v>0</v>
      </c>
      <c r="BB196">
        <f t="shared" si="97"/>
        <v>0</v>
      </c>
      <c r="BC196">
        <f t="shared" si="98"/>
        <v>2.3768402866248769E-4</v>
      </c>
      <c r="BE196">
        <f t="shared" si="99"/>
        <v>1.6018763411347872</v>
      </c>
      <c r="BF196">
        <f t="shared" si="100"/>
        <v>0.42954124665706644</v>
      </c>
      <c r="BG196">
        <f t="shared" si="101"/>
        <v>0.54372175365489761</v>
      </c>
      <c r="BH196">
        <f t="shared" si="102"/>
        <v>4.1689792139300172E-2</v>
      </c>
      <c r="BI196">
        <f t="shared" si="103"/>
        <v>4.5599288414498555E-3</v>
      </c>
      <c r="BJ196">
        <f t="shared" si="107"/>
        <v>1.4038857552153283E-3</v>
      </c>
      <c r="BL196">
        <f t="shared" si="104"/>
        <v>4.2072662838444349E-5</v>
      </c>
      <c r="BN196" s="1">
        <v>377.05320576000003</v>
      </c>
      <c r="BO196">
        <f t="shared" si="110"/>
        <v>1.8682362901644853</v>
      </c>
      <c r="BP196">
        <f t="shared" si="111"/>
        <v>2.6228350208455553</v>
      </c>
      <c r="BQ196">
        <f t="shared" si="106"/>
        <v>0.7122965323080821</v>
      </c>
    </row>
    <row r="197" spans="1:69" x14ac:dyDescent="0.25">
      <c r="A197" s="1" t="s">
        <v>419</v>
      </c>
      <c r="B197" s="1">
        <v>201602560</v>
      </c>
      <c r="C197" s="1" t="s">
        <v>287</v>
      </c>
      <c r="D197" s="1" t="s">
        <v>308</v>
      </c>
      <c r="E197" s="1">
        <v>4953250</v>
      </c>
      <c r="F197" s="1">
        <v>377.05320576000003</v>
      </c>
      <c r="G197" s="1" t="s">
        <v>21</v>
      </c>
      <c r="H197" s="1" t="s">
        <v>254</v>
      </c>
      <c r="I197" s="2">
        <v>42546.545138888891</v>
      </c>
      <c r="K197" s="1">
        <v>7.3979999999999997</v>
      </c>
      <c r="L197" s="1">
        <v>262</v>
      </c>
      <c r="O197" s="1">
        <v>49.5</v>
      </c>
      <c r="P197" s="1">
        <v>76</v>
      </c>
      <c r="Q197" s="1">
        <v>4.34</v>
      </c>
      <c r="V197" s="1">
        <v>33200</v>
      </c>
      <c r="W197" s="1">
        <v>5410</v>
      </c>
      <c r="X197" s="1">
        <v>13200</v>
      </c>
      <c r="Y197" s="1">
        <v>1590</v>
      </c>
      <c r="Z197" s="1">
        <v>14.680999999999999</v>
      </c>
      <c r="AA197" s="1" t="s">
        <v>111</v>
      </c>
      <c r="AB197" s="1" t="s">
        <v>14</v>
      </c>
      <c r="AD197" s="1" t="s">
        <v>24</v>
      </c>
      <c r="AF197">
        <f t="shared" si="77"/>
        <v>0.515625</v>
      </c>
      <c r="AG197">
        <f t="shared" si="78"/>
        <v>0.76</v>
      </c>
      <c r="AH197">
        <f t="shared" si="79"/>
        <v>0.12241559247454374</v>
      </c>
      <c r="AI197">
        <f t="shared" si="80"/>
        <v>0</v>
      </c>
      <c r="AJ197">
        <f t="shared" si="81"/>
        <v>0</v>
      </c>
      <c r="AK197">
        <f t="shared" si="82"/>
        <v>0</v>
      </c>
      <c r="AL197">
        <f t="shared" si="83"/>
        <v>2.5003453616964254E-4</v>
      </c>
      <c r="AN197">
        <f t="shared" si="84"/>
        <v>0.82838464993263139</v>
      </c>
      <c r="AO197">
        <f t="shared" si="85"/>
        <v>0.22258794486731126</v>
      </c>
      <c r="AP197">
        <f t="shared" si="86"/>
        <v>0.57417017185957187</v>
      </c>
      <c r="AQ197">
        <f t="shared" si="87"/>
        <v>4.0666729755513664E-2</v>
      </c>
      <c r="AR197">
        <f t="shared" si="88"/>
        <v>5.4410347639166851E-4</v>
      </c>
      <c r="AS197" t="e">
        <f t="shared" si="89"/>
        <v>#VALUE!</v>
      </c>
      <c r="AT197" t="e">
        <f t="shared" si="90"/>
        <v>#VALUE!</v>
      </c>
      <c r="AU197">
        <f t="shared" si="91"/>
        <v>3.9994474976109642E-5</v>
      </c>
      <c r="AW197">
        <f t="shared" si="92"/>
        <v>1.03125</v>
      </c>
      <c r="AX197">
        <f t="shared" si="93"/>
        <v>0.76</v>
      </c>
      <c r="AY197">
        <f t="shared" si="94"/>
        <v>0.12241559247454374</v>
      </c>
      <c r="AZ197">
        <f t="shared" si="95"/>
        <v>0</v>
      </c>
      <c r="BA197">
        <f t="shared" si="96"/>
        <v>0</v>
      </c>
      <c r="BB197">
        <f t="shared" si="97"/>
        <v>0</v>
      </c>
      <c r="BC197">
        <f t="shared" si="98"/>
        <v>2.5003453616964254E-4</v>
      </c>
      <c r="BE197">
        <f t="shared" si="99"/>
        <v>1.6567692998652628</v>
      </c>
      <c r="BF197">
        <f t="shared" si="100"/>
        <v>0.44517588973462252</v>
      </c>
      <c r="BG197">
        <f t="shared" si="101"/>
        <v>0.57417017185957187</v>
      </c>
      <c r="BH197">
        <f t="shared" si="102"/>
        <v>4.0666729755513664E-2</v>
      </c>
      <c r="BI197">
        <f t="shared" si="103"/>
        <v>1.6323104291750055E-3</v>
      </c>
      <c r="BL197">
        <f t="shared" si="104"/>
        <v>3.9994474976109642E-5</v>
      </c>
      <c r="BN197" s="1">
        <v>377.05320576000003</v>
      </c>
      <c r="BO197">
        <f t="shared" si="110"/>
        <v>1.9139156270107134</v>
      </c>
      <c r="BP197">
        <f t="shared" si="111"/>
        <v>2.7184543961191223</v>
      </c>
      <c r="BQ197">
        <f t="shared" si="106"/>
        <v>0.70404551562204898</v>
      </c>
    </row>
    <row r="198" spans="1:69" x14ac:dyDescent="0.25">
      <c r="A198" s="1" t="s">
        <v>426</v>
      </c>
      <c r="B198" s="1">
        <v>201602107</v>
      </c>
      <c r="C198" s="1" t="s">
        <v>287</v>
      </c>
      <c r="D198" s="1" t="s">
        <v>303</v>
      </c>
      <c r="E198" s="1">
        <v>4953250</v>
      </c>
      <c r="F198" s="1">
        <v>377.05320576000003</v>
      </c>
      <c r="G198" s="1" t="s">
        <v>21</v>
      </c>
      <c r="H198" s="1" t="s">
        <v>254</v>
      </c>
      <c r="I198" s="2">
        <v>42521.583333333336</v>
      </c>
      <c r="K198" s="1">
        <v>7.4454999999999991</v>
      </c>
      <c r="L198" s="1">
        <v>305</v>
      </c>
      <c r="O198" s="1">
        <v>59.4</v>
      </c>
      <c r="P198" s="1">
        <v>85</v>
      </c>
      <c r="Q198" s="1">
        <v>5.64</v>
      </c>
      <c r="V198" s="1">
        <v>39200</v>
      </c>
      <c r="W198" s="1">
        <v>6890</v>
      </c>
      <c r="X198" s="1">
        <v>15400</v>
      </c>
      <c r="Y198" s="1">
        <v>1810</v>
      </c>
      <c r="Z198" s="1">
        <v>34.817999999999998</v>
      </c>
      <c r="AA198" s="1">
        <v>25.5</v>
      </c>
      <c r="AB198" s="1" t="s">
        <v>14</v>
      </c>
      <c r="AD198" s="1" t="s">
        <v>24</v>
      </c>
      <c r="AF198">
        <f t="shared" si="77"/>
        <v>0.61875000000000002</v>
      </c>
      <c r="AG198">
        <f t="shared" si="78"/>
        <v>0.85</v>
      </c>
      <c r="AH198">
        <f t="shared" si="79"/>
        <v>0.15908385750148082</v>
      </c>
      <c r="AI198">
        <f t="shared" si="80"/>
        <v>0</v>
      </c>
      <c r="AJ198">
        <f t="shared" si="81"/>
        <v>0</v>
      </c>
      <c r="AK198">
        <f t="shared" si="82"/>
        <v>0</v>
      </c>
      <c r="AL198">
        <f t="shared" si="83"/>
        <v>2.7893306563399757E-4</v>
      </c>
      <c r="AN198">
        <f t="shared" si="84"/>
        <v>0.9780927191975648</v>
      </c>
      <c r="AO198">
        <f t="shared" si="85"/>
        <v>0.28348076527463484</v>
      </c>
      <c r="AP198">
        <f t="shared" si="86"/>
        <v>0.66986520050283382</v>
      </c>
      <c r="AQ198">
        <f t="shared" si="87"/>
        <v>4.6293572866339457E-2</v>
      </c>
      <c r="AR198">
        <f t="shared" si="88"/>
        <v>1.290415832777407E-3</v>
      </c>
      <c r="AS198">
        <f t="shared" si="89"/>
        <v>4.5662100456621003E-4</v>
      </c>
      <c r="AT198" t="e">
        <f t="shared" si="90"/>
        <v>#VALUE!</v>
      </c>
      <c r="AU198">
        <f t="shared" si="91"/>
        <v>3.5850894827655547E-5</v>
      </c>
      <c r="AW198">
        <f t="shared" si="92"/>
        <v>1.2375</v>
      </c>
      <c r="AX198">
        <f t="shared" si="93"/>
        <v>0.85</v>
      </c>
      <c r="AY198">
        <f t="shared" si="94"/>
        <v>0.15908385750148082</v>
      </c>
      <c r="AZ198">
        <f t="shared" si="95"/>
        <v>0</v>
      </c>
      <c r="BA198">
        <f t="shared" si="96"/>
        <v>0</v>
      </c>
      <c r="BB198">
        <f t="shared" si="97"/>
        <v>0</v>
      </c>
      <c r="BC198">
        <f t="shared" si="98"/>
        <v>2.7893306563399757E-4</v>
      </c>
      <c r="BE198">
        <f t="shared" si="99"/>
        <v>1.9561854383951296</v>
      </c>
      <c r="BF198">
        <f t="shared" si="100"/>
        <v>0.56696153054926968</v>
      </c>
      <c r="BG198">
        <f t="shared" si="101"/>
        <v>0.66986520050283382</v>
      </c>
      <c r="BH198">
        <f t="shared" si="102"/>
        <v>4.6293572866339457E-2</v>
      </c>
      <c r="BI198">
        <f t="shared" si="103"/>
        <v>3.8712474983322209E-3</v>
      </c>
      <c r="BJ198">
        <f t="shared" si="107"/>
        <v>9.1324200913242006E-4</v>
      </c>
      <c r="BL198">
        <f t="shared" si="104"/>
        <v>3.5850894827655547E-5</v>
      </c>
      <c r="BN198" s="1">
        <v>377.05320576000003</v>
      </c>
      <c r="BO198">
        <f t="shared" si="110"/>
        <v>2.2468627905671146</v>
      </c>
      <c r="BP198">
        <f t="shared" si="111"/>
        <v>3.2441260827158644</v>
      </c>
      <c r="BQ198" s="13">
        <f t="shared" si="106"/>
        <v>0.69259416350616143</v>
      </c>
    </row>
    <row r="199" spans="1:69" x14ac:dyDescent="0.25">
      <c r="A199" s="1" t="s">
        <v>412</v>
      </c>
      <c r="B199" s="1">
        <v>201601868</v>
      </c>
      <c r="C199" s="1" t="s">
        <v>287</v>
      </c>
      <c r="D199" s="1" t="s">
        <v>302</v>
      </c>
      <c r="E199" s="1">
        <v>4953250</v>
      </c>
      <c r="F199" s="1">
        <v>377.05320576000003</v>
      </c>
      <c r="G199" s="1" t="s">
        <v>21</v>
      </c>
      <c r="H199" s="1" t="s">
        <v>254</v>
      </c>
      <c r="I199" s="2">
        <v>42511.552083333336</v>
      </c>
      <c r="K199" s="1">
        <v>7.3064999999999998</v>
      </c>
      <c r="L199" s="1">
        <v>363</v>
      </c>
      <c r="O199" s="1">
        <v>81.5</v>
      </c>
      <c r="P199" s="1">
        <v>90</v>
      </c>
      <c r="Q199" s="1">
        <v>6.71</v>
      </c>
      <c r="V199" s="1">
        <v>45100</v>
      </c>
      <c r="W199" s="1">
        <v>7590</v>
      </c>
      <c r="X199" s="1">
        <v>23600</v>
      </c>
      <c r="Y199" s="1">
        <v>2040</v>
      </c>
      <c r="Z199" s="1">
        <v>25.416</v>
      </c>
      <c r="AA199" s="1">
        <v>44.8</v>
      </c>
      <c r="AB199" s="1" t="s">
        <v>14</v>
      </c>
      <c r="AD199" s="1" t="s">
        <v>24</v>
      </c>
      <c r="AF199">
        <f t="shared" si="77"/>
        <v>0.84895833333333337</v>
      </c>
      <c r="AG199">
        <f t="shared" si="78"/>
        <v>0.9</v>
      </c>
      <c r="AH199">
        <f t="shared" si="79"/>
        <v>0.18926466025442132</v>
      </c>
      <c r="AI199">
        <f t="shared" si="80"/>
        <v>0</v>
      </c>
      <c r="AJ199">
        <f t="shared" si="81"/>
        <v>0</v>
      </c>
      <c r="AK199">
        <f t="shared" si="82"/>
        <v>0</v>
      </c>
      <c r="AL199">
        <f t="shared" si="83"/>
        <v>2.025349606824967E-4</v>
      </c>
      <c r="AN199">
        <f t="shared" si="84"/>
        <v>1.1253056539747492</v>
      </c>
      <c r="AO199">
        <f t="shared" si="85"/>
        <v>0.31228142357539601</v>
      </c>
      <c r="AP199">
        <f t="shared" si="86"/>
        <v>1.0265466709004467</v>
      </c>
      <c r="AQ199">
        <f t="shared" si="87"/>
        <v>5.2176181573111872E-2</v>
      </c>
      <c r="AR199">
        <f t="shared" si="88"/>
        <v>9.4196130753835888E-4</v>
      </c>
      <c r="AS199">
        <f t="shared" si="89"/>
        <v>8.0222043155161603E-4</v>
      </c>
      <c r="AT199" t="e">
        <f t="shared" si="90"/>
        <v>#VALUE!</v>
      </c>
      <c r="AU199">
        <f t="shared" si="91"/>
        <v>4.937419182496814E-5</v>
      </c>
      <c r="AW199">
        <f t="shared" si="92"/>
        <v>1.6979166666666667</v>
      </c>
      <c r="AX199">
        <f t="shared" si="93"/>
        <v>0.9</v>
      </c>
      <c r="AY199">
        <f t="shared" si="94"/>
        <v>0.18926466025442132</v>
      </c>
      <c r="AZ199">
        <f t="shared" si="95"/>
        <v>0</v>
      </c>
      <c r="BA199">
        <f t="shared" si="96"/>
        <v>0</v>
      </c>
      <c r="BB199">
        <f t="shared" si="97"/>
        <v>0</v>
      </c>
      <c r="BC199">
        <f t="shared" si="98"/>
        <v>2.025349606824967E-4</v>
      </c>
      <c r="BE199">
        <f t="shared" si="99"/>
        <v>2.2506113079494985</v>
      </c>
      <c r="BF199">
        <f t="shared" si="100"/>
        <v>0.62456284715079202</v>
      </c>
      <c r="BG199">
        <f t="shared" si="101"/>
        <v>1.0265466709004467</v>
      </c>
      <c r="BH199">
        <f t="shared" si="102"/>
        <v>5.2176181573111872E-2</v>
      </c>
      <c r="BI199">
        <f t="shared" si="103"/>
        <v>2.8258839226150767E-3</v>
      </c>
      <c r="BJ199">
        <f t="shared" si="107"/>
        <v>1.6044408631032321E-3</v>
      </c>
      <c r="BL199">
        <f t="shared" si="104"/>
        <v>4.937419182496814E-5</v>
      </c>
      <c r="BN199" s="1">
        <v>377.05320576000003</v>
      </c>
      <c r="BO199">
        <f t="shared" si="110"/>
        <v>2.787383861881771</v>
      </c>
      <c r="BP199">
        <f t="shared" si="111"/>
        <v>3.9583767065513924</v>
      </c>
      <c r="BQ199">
        <f t="shared" si="106"/>
        <v>0.70417347021784316</v>
      </c>
    </row>
    <row r="200" spans="1:69" x14ac:dyDescent="0.25">
      <c r="A200" s="1" t="s">
        <v>437</v>
      </c>
      <c r="B200" s="1">
        <v>201601639</v>
      </c>
      <c r="C200" s="1" t="s">
        <v>287</v>
      </c>
      <c r="D200" s="1" t="s">
        <v>300</v>
      </c>
      <c r="E200" s="1">
        <v>4953250</v>
      </c>
      <c r="F200" s="1">
        <v>377.05320576000003</v>
      </c>
      <c r="G200" s="1" t="s">
        <v>21</v>
      </c>
      <c r="H200" s="1" t="s">
        <v>254</v>
      </c>
      <c r="I200" s="2">
        <v>42499.614583333336</v>
      </c>
      <c r="K200" s="1">
        <v>7.5724999999999998</v>
      </c>
      <c r="L200" s="1">
        <v>391</v>
      </c>
      <c r="O200" s="1">
        <v>102</v>
      </c>
      <c r="P200" s="1">
        <v>96</v>
      </c>
      <c r="Q200" s="1">
        <v>8.4499999999999993</v>
      </c>
      <c r="V200" s="1">
        <v>53000</v>
      </c>
      <c r="W200" s="1">
        <v>9710</v>
      </c>
      <c r="X200" s="1">
        <v>22000</v>
      </c>
      <c r="Y200" s="1">
        <v>2050</v>
      </c>
      <c r="Z200" s="1">
        <v>35.055</v>
      </c>
      <c r="AA200" s="1" t="s">
        <v>111</v>
      </c>
      <c r="AB200" s="1" t="s">
        <v>14</v>
      </c>
      <c r="AD200" s="1" t="s">
        <v>24</v>
      </c>
      <c r="AF200">
        <f t="shared" ref="AF200:AF239" si="112">O200/96</f>
        <v>1.0625</v>
      </c>
      <c r="AG200">
        <f t="shared" ref="AG200:AG239" si="113">P200/100</f>
        <v>0.96</v>
      </c>
      <c r="AH200">
        <f t="shared" ref="AH200:AH239" si="114">Q200/35.453</f>
        <v>0.23834372267509094</v>
      </c>
      <c r="AI200">
        <f t="shared" ref="AI200:AI239" si="115">R200/79.9</f>
        <v>0</v>
      </c>
      <c r="AJ200">
        <f t="shared" ref="AJ200:AJ239" si="116">S200/94.97</f>
        <v>0</v>
      </c>
      <c r="AK200">
        <f t="shared" ref="AK200:AK239" si="117">T200/18.994</f>
        <v>0</v>
      </c>
      <c r="AL200">
        <f t="shared" ref="AL200:AL239" si="118">(10^(K200-14))*1000</f>
        <v>3.7368012538211478E-4</v>
      </c>
      <c r="AN200">
        <f t="shared" ref="AN200:AN239" si="119">V200/40078</f>
        <v>1.3224212785069116</v>
      </c>
      <c r="AO200">
        <f t="shared" ref="AO200:AO239" si="120">W200/24305</f>
        <v>0.39950627442912978</v>
      </c>
      <c r="AP200">
        <f t="shared" ref="AP200:AP239" si="121">X200/22989.7</f>
        <v>0.95695028643261981</v>
      </c>
      <c r="AQ200">
        <f t="shared" ref="AQ200:AQ239" si="122">Y200/39098.3</f>
        <v>5.2431947169058496E-2</v>
      </c>
      <c r="AR200">
        <f t="shared" ref="AR200:AR239" si="123">Z200/26982</f>
        <v>1.2991994663108738E-3</v>
      </c>
      <c r="AS200" t="e">
        <f t="shared" ref="AS200:AS239" si="124">AA200/55845</f>
        <v>#VALUE!</v>
      </c>
      <c r="AT200" t="e">
        <f t="shared" ref="AT200:AT239" si="125">AB200/54938</f>
        <v>#VALUE!</v>
      </c>
      <c r="AU200">
        <f t="shared" ref="AU200:AU239" si="126">(10^-K200)*1000</f>
        <v>2.6760855931993262E-5</v>
      </c>
      <c r="AW200">
        <f t="shared" ref="AW200:AW239" si="127">AF200*2</f>
        <v>2.125</v>
      </c>
      <c r="AX200">
        <f t="shared" ref="AX200:AX239" si="128">AG200</f>
        <v>0.96</v>
      </c>
      <c r="AY200">
        <f t="shared" ref="AY200:AY239" si="129">AH200</f>
        <v>0.23834372267509094</v>
      </c>
      <c r="AZ200">
        <f t="shared" ref="AZ200:AZ239" si="130">AI200</f>
        <v>0</v>
      </c>
      <c r="BA200">
        <f t="shared" ref="BA200:BA239" si="131">AJ200</f>
        <v>0</v>
      </c>
      <c r="BB200">
        <f t="shared" ref="BB200:BB239" si="132">AK200</f>
        <v>0</v>
      </c>
      <c r="BC200">
        <f t="shared" ref="BC200:BC239" si="133">AL200</f>
        <v>3.7368012538211478E-4</v>
      </c>
      <c r="BE200">
        <f t="shared" ref="BE200:BE239" si="134">AN200*2</f>
        <v>2.6448425570138232</v>
      </c>
      <c r="BF200">
        <f t="shared" ref="BF200:BF239" si="135">AO200*2</f>
        <v>0.79901254885825956</v>
      </c>
      <c r="BG200">
        <f t="shared" ref="BG200:BG239" si="136">AP200</f>
        <v>0.95695028643261981</v>
      </c>
      <c r="BH200">
        <f t="shared" ref="BH200:BH239" si="137">AQ200</f>
        <v>5.2431947169058496E-2</v>
      </c>
      <c r="BI200">
        <f t="shared" ref="BI200:BI239" si="138">AR200*3</f>
        <v>3.8975983989326217E-3</v>
      </c>
      <c r="BL200">
        <f t="shared" ref="BL200:BL239" si="139">AU200</f>
        <v>2.6760855931993262E-5</v>
      </c>
      <c r="BN200" s="1">
        <v>377.05320576000003</v>
      </c>
      <c r="BO200">
        <f t="shared" si="110"/>
        <v>3.3237174028004728</v>
      </c>
      <c r="BP200">
        <f t="shared" si="111"/>
        <v>4.4571616987286253</v>
      </c>
      <c r="BQ200">
        <f t="shared" si="106"/>
        <v>0.74570267525823442</v>
      </c>
    </row>
    <row r="201" spans="1:69" x14ac:dyDescent="0.25">
      <c r="A201" s="1" t="s">
        <v>410</v>
      </c>
      <c r="B201" s="1">
        <v>201601705</v>
      </c>
      <c r="C201" s="1" t="s">
        <v>287</v>
      </c>
      <c r="D201" s="1" t="s">
        <v>301</v>
      </c>
      <c r="E201" s="1">
        <v>4953250</v>
      </c>
      <c r="F201" s="1">
        <v>377.05320576000003</v>
      </c>
      <c r="G201" s="1" t="s">
        <v>21</v>
      </c>
      <c r="H201" s="1" t="s">
        <v>254</v>
      </c>
      <c r="I201" s="2">
        <v>42505.427083333336</v>
      </c>
      <c r="K201" s="1">
        <v>7.2919999999999998</v>
      </c>
      <c r="L201" s="1">
        <v>440</v>
      </c>
      <c r="O201" s="1">
        <v>108</v>
      </c>
      <c r="P201" s="1">
        <v>107</v>
      </c>
      <c r="Q201" s="1">
        <v>9.75</v>
      </c>
      <c r="V201" s="1">
        <v>56600</v>
      </c>
      <c r="W201" s="1">
        <v>10500</v>
      </c>
      <c r="X201" s="1">
        <v>23100</v>
      </c>
      <c r="Y201" s="1">
        <v>1810</v>
      </c>
      <c r="Z201" s="1">
        <v>32.045000000000002</v>
      </c>
      <c r="AA201" s="1">
        <v>29.2</v>
      </c>
      <c r="AB201" s="1" t="s">
        <v>14</v>
      </c>
      <c r="AD201" s="1">
        <v>18.879000000000001</v>
      </c>
      <c r="AF201">
        <f t="shared" si="112"/>
        <v>1.125</v>
      </c>
      <c r="AG201">
        <f t="shared" si="113"/>
        <v>1.07</v>
      </c>
      <c r="AH201">
        <f t="shared" si="114"/>
        <v>0.275011987702028</v>
      </c>
      <c r="AI201">
        <f t="shared" si="115"/>
        <v>0</v>
      </c>
      <c r="AJ201">
        <f t="shared" si="116"/>
        <v>0</v>
      </c>
      <c r="AK201">
        <f t="shared" si="117"/>
        <v>0</v>
      </c>
      <c r="AL201">
        <f t="shared" si="118"/>
        <v>1.9588446735059855E-4</v>
      </c>
      <c r="AN201">
        <f t="shared" si="119"/>
        <v>1.4122461200658716</v>
      </c>
      <c r="AO201">
        <f t="shared" si="120"/>
        <v>0.43200987451141742</v>
      </c>
      <c r="AP201">
        <f t="shared" si="121"/>
        <v>1.0047978007542508</v>
      </c>
      <c r="AQ201">
        <f t="shared" si="122"/>
        <v>4.6293572866339457E-2</v>
      </c>
      <c r="AR201">
        <f t="shared" si="123"/>
        <v>1.1876436142613594E-3</v>
      </c>
      <c r="AS201">
        <f t="shared" si="124"/>
        <v>5.2287581699346399E-4</v>
      </c>
      <c r="AT201" t="e">
        <f t="shared" si="125"/>
        <v>#VALUE!</v>
      </c>
      <c r="AU201">
        <f t="shared" si="126"/>
        <v>5.1050499997540476E-5</v>
      </c>
      <c r="AW201">
        <f t="shared" si="127"/>
        <v>2.25</v>
      </c>
      <c r="AX201">
        <f t="shared" si="128"/>
        <v>1.07</v>
      </c>
      <c r="AY201">
        <f t="shared" si="129"/>
        <v>0.275011987702028</v>
      </c>
      <c r="AZ201">
        <f t="shared" si="130"/>
        <v>0</v>
      </c>
      <c r="BA201">
        <f t="shared" si="131"/>
        <v>0</v>
      </c>
      <c r="BB201">
        <f t="shared" si="132"/>
        <v>0</v>
      </c>
      <c r="BC201">
        <f t="shared" si="133"/>
        <v>1.9588446735059855E-4</v>
      </c>
      <c r="BE201">
        <f t="shared" si="134"/>
        <v>2.8244922401317432</v>
      </c>
      <c r="BF201">
        <f t="shared" si="135"/>
        <v>0.86401974902283485</v>
      </c>
      <c r="BG201">
        <f t="shared" si="136"/>
        <v>1.0047978007542508</v>
      </c>
      <c r="BH201">
        <f t="shared" si="137"/>
        <v>4.6293572866339457E-2</v>
      </c>
      <c r="BI201">
        <f t="shared" si="138"/>
        <v>3.5629308427840784E-3</v>
      </c>
      <c r="BJ201">
        <f t="shared" ref="BJ201:BJ239" si="140">AS201*2</f>
        <v>1.045751633986928E-3</v>
      </c>
      <c r="BL201">
        <f t="shared" si="139"/>
        <v>5.1050499997540476E-5</v>
      </c>
      <c r="BN201" s="1">
        <v>377.05320576000003</v>
      </c>
      <c r="BO201">
        <f t="shared" si="110"/>
        <v>3.5952078721693788</v>
      </c>
      <c r="BP201">
        <f t="shared" si="111"/>
        <v>4.7442630957519363</v>
      </c>
      <c r="BQ201">
        <f t="shared" si="106"/>
        <v>0.7578011167611185</v>
      </c>
    </row>
    <row r="202" spans="1:69" x14ac:dyDescent="0.25">
      <c r="A202" s="1" t="s">
        <v>432</v>
      </c>
      <c r="B202" s="1">
        <v>201601341</v>
      </c>
      <c r="C202" s="1" t="s">
        <v>287</v>
      </c>
      <c r="D202" s="1" t="s">
        <v>296</v>
      </c>
      <c r="E202" s="1">
        <v>4953250</v>
      </c>
      <c r="F202" s="1">
        <v>377.05320576000003</v>
      </c>
      <c r="G202" s="1" t="s">
        <v>21</v>
      </c>
      <c r="H202" s="1" t="s">
        <v>254</v>
      </c>
      <c r="I202" s="2">
        <v>42472.4375</v>
      </c>
      <c r="K202" s="1">
        <v>7.5560000000000009</v>
      </c>
      <c r="L202" s="1">
        <v>495</v>
      </c>
      <c r="O202" s="1">
        <v>137</v>
      </c>
      <c r="P202" s="1">
        <v>104</v>
      </c>
      <c r="Q202" s="1">
        <v>11.5</v>
      </c>
      <c r="V202" s="1">
        <v>62000</v>
      </c>
      <c r="W202" s="1">
        <v>12500</v>
      </c>
      <c r="X202" s="1">
        <v>31300</v>
      </c>
      <c r="Y202" s="1">
        <v>2009.9999999999998</v>
      </c>
      <c r="Z202" s="1">
        <v>18.207999999999998</v>
      </c>
      <c r="AA202" s="1" t="s">
        <v>111</v>
      </c>
      <c r="AB202" s="1" t="s">
        <v>14</v>
      </c>
      <c r="AD202" s="1" t="s">
        <v>24</v>
      </c>
      <c r="AF202">
        <f t="shared" si="112"/>
        <v>1.4270833333333333</v>
      </c>
      <c r="AG202">
        <f t="shared" si="113"/>
        <v>1.04</v>
      </c>
      <c r="AH202">
        <f t="shared" si="114"/>
        <v>0.32437311369982791</v>
      </c>
      <c r="AI202">
        <f t="shared" si="115"/>
        <v>0</v>
      </c>
      <c r="AJ202">
        <f t="shared" si="116"/>
        <v>0</v>
      </c>
      <c r="AK202">
        <f t="shared" si="117"/>
        <v>0</v>
      </c>
      <c r="AL202">
        <f t="shared" si="118"/>
        <v>3.5974933515574233E-4</v>
      </c>
      <c r="AN202">
        <f t="shared" si="119"/>
        <v>1.5469833824043115</v>
      </c>
      <c r="AO202">
        <f t="shared" si="120"/>
        <v>0.51429746965644929</v>
      </c>
      <c r="AP202">
        <f t="shared" si="121"/>
        <v>1.3614792711518635</v>
      </c>
      <c r="AQ202">
        <f t="shared" si="122"/>
        <v>5.1408884785271981E-2</v>
      </c>
      <c r="AR202">
        <f t="shared" si="123"/>
        <v>6.7482025053739521E-4</v>
      </c>
      <c r="AS202" t="e">
        <f t="shared" si="124"/>
        <v>#VALUE!</v>
      </c>
      <c r="AT202" t="e">
        <f t="shared" si="125"/>
        <v>#VALUE!</v>
      </c>
      <c r="AU202">
        <f t="shared" si="126"/>
        <v>2.7797132677592801E-5</v>
      </c>
      <c r="AW202">
        <f t="shared" si="127"/>
        <v>2.8541666666666665</v>
      </c>
      <c r="AX202">
        <f t="shared" si="128"/>
        <v>1.04</v>
      </c>
      <c r="AY202">
        <f t="shared" si="129"/>
        <v>0.32437311369982791</v>
      </c>
      <c r="AZ202">
        <f t="shared" si="130"/>
        <v>0</v>
      </c>
      <c r="BA202">
        <f t="shared" si="131"/>
        <v>0</v>
      </c>
      <c r="BB202">
        <f t="shared" si="132"/>
        <v>0</v>
      </c>
      <c r="BC202">
        <f t="shared" si="133"/>
        <v>3.5974933515574233E-4</v>
      </c>
      <c r="BE202">
        <f t="shared" si="134"/>
        <v>3.0939667648086231</v>
      </c>
      <c r="BF202">
        <f t="shared" si="135"/>
        <v>1.0285949393128986</v>
      </c>
      <c r="BG202">
        <f t="shared" si="136"/>
        <v>1.3614792711518635</v>
      </c>
      <c r="BH202">
        <f t="shared" si="137"/>
        <v>5.1408884785271981E-2</v>
      </c>
      <c r="BI202">
        <f t="shared" si="138"/>
        <v>2.0244607516121857E-3</v>
      </c>
      <c r="BL202">
        <f t="shared" si="139"/>
        <v>2.7797132677592801E-5</v>
      </c>
      <c r="BN202" s="1">
        <v>377.05320576000003</v>
      </c>
      <c r="BO202">
        <f t="shared" si="110"/>
        <v>4.2188995297016509</v>
      </c>
      <c r="BP202">
        <f t="shared" si="111"/>
        <v>5.5375021179429469</v>
      </c>
      <c r="BQ202">
        <f t="shared" si="106"/>
        <v>0.76187772751026483</v>
      </c>
    </row>
    <row r="203" spans="1:69" x14ac:dyDescent="0.25">
      <c r="A203" s="1" t="s">
        <v>483</v>
      </c>
      <c r="B203" s="1">
        <v>201601572</v>
      </c>
      <c r="C203" s="1" t="s">
        <v>287</v>
      </c>
      <c r="D203" s="1" t="s">
        <v>299</v>
      </c>
      <c r="E203" s="1">
        <v>4953250</v>
      </c>
      <c r="F203" s="1">
        <v>377.05320576000003</v>
      </c>
      <c r="G203" s="1" t="s">
        <v>21</v>
      </c>
      <c r="H203" s="1" t="s">
        <v>254</v>
      </c>
      <c r="I203" s="2">
        <v>42492.5</v>
      </c>
      <c r="K203" s="1">
        <v>8.01</v>
      </c>
      <c r="L203" s="1">
        <v>560</v>
      </c>
      <c r="O203" s="1">
        <v>166</v>
      </c>
      <c r="P203" s="1">
        <v>123</v>
      </c>
      <c r="Q203" s="1">
        <v>14.8</v>
      </c>
      <c r="V203" s="1">
        <v>73100</v>
      </c>
      <c r="W203" s="1">
        <v>15200</v>
      </c>
      <c r="X203" s="1">
        <v>38600</v>
      </c>
      <c r="Y203" s="1">
        <v>2140</v>
      </c>
      <c r="Z203" s="1">
        <v>15.893000000000001</v>
      </c>
      <c r="AA203" s="1" t="s">
        <v>111</v>
      </c>
      <c r="AB203" s="1" t="s">
        <v>14</v>
      </c>
      <c r="AD203" s="1" t="s">
        <v>24</v>
      </c>
      <c r="AF203">
        <f t="shared" si="112"/>
        <v>1.7291666666666667</v>
      </c>
      <c r="AG203">
        <f t="shared" si="113"/>
        <v>1.23</v>
      </c>
      <c r="AH203">
        <f t="shared" si="114"/>
        <v>0.41745409415282203</v>
      </c>
      <c r="AI203">
        <f t="shared" si="115"/>
        <v>0</v>
      </c>
      <c r="AJ203">
        <f t="shared" si="116"/>
        <v>0</v>
      </c>
      <c r="AK203">
        <f t="shared" si="117"/>
        <v>0</v>
      </c>
      <c r="AL203">
        <f t="shared" si="118"/>
        <v>1.0232929922807527E-3</v>
      </c>
      <c r="AN203">
        <f t="shared" si="119"/>
        <v>1.8239433105444383</v>
      </c>
      <c r="AO203">
        <f t="shared" si="120"/>
        <v>0.62538572310224239</v>
      </c>
      <c r="AP203">
        <f t="shared" si="121"/>
        <v>1.6790127752863238</v>
      </c>
      <c r="AQ203">
        <f t="shared" si="122"/>
        <v>5.4733837532578142E-2</v>
      </c>
      <c r="AR203">
        <f t="shared" si="123"/>
        <v>5.8902231117040989E-4</v>
      </c>
      <c r="AS203" t="e">
        <f t="shared" si="124"/>
        <v>#VALUE!</v>
      </c>
      <c r="AT203" t="e">
        <f t="shared" si="125"/>
        <v>#VALUE!</v>
      </c>
      <c r="AU203">
        <f t="shared" si="126"/>
        <v>9.7723722095580906E-6</v>
      </c>
      <c r="AW203">
        <f t="shared" si="127"/>
        <v>3.4583333333333335</v>
      </c>
      <c r="AX203">
        <f t="shared" si="128"/>
        <v>1.23</v>
      </c>
      <c r="AY203">
        <f t="shared" si="129"/>
        <v>0.41745409415282203</v>
      </c>
      <c r="AZ203">
        <f t="shared" si="130"/>
        <v>0</v>
      </c>
      <c r="BA203">
        <f t="shared" si="131"/>
        <v>0</v>
      </c>
      <c r="BB203">
        <f t="shared" si="132"/>
        <v>0</v>
      </c>
      <c r="BC203">
        <f t="shared" si="133"/>
        <v>1.0232929922807527E-3</v>
      </c>
      <c r="BE203">
        <f t="shared" si="134"/>
        <v>3.6478866210888765</v>
      </c>
      <c r="BF203">
        <f t="shared" si="135"/>
        <v>1.2507714462044848</v>
      </c>
      <c r="BG203">
        <f t="shared" si="136"/>
        <v>1.6790127752863238</v>
      </c>
      <c r="BH203">
        <f t="shared" si="137"/>
        <v>5.4733837532578142E-2</v>
      </c>
      <c r="BI203">
        <f t="shared" si="138"/>
        <v>1.7670669335112296E-3</v>
      </c>
      <c r="BL203">
        <f t="shared" si="139"/>
        <v>9.7723722095580906E-6</v>
      </c>
      <c r="BN203" s="1">
        <v>377.05320576000003</v>
      </c>
      <c r="BO203">
        <f t="shared" si="110"/>
        <v>5.1068107204784363</v>
      </c>
      <c r="BP203">
        <f t="shared" si="111"/>
        <v>6.6341815194179841</v>
      </c>
      <c r="BQ203">
        <f t="shared" si="106"/>
        <v>0.76977253418993818</v>
      </c>
    </row>
    <row r="204" spans="1:69" x14ac:dyDescent="0.25">
      <c r="A204" s="1" t="s">
        <v>444</v>
      </c>
      <c r="B204" s="1">
        <v>201601431</v>
      </c>
      <c r="C204" s="1" t="s">
        <v>287</v>
      </c>
      <c r="D204" s="1" t="s">
        <v>297</v>
      </c>
      <c r="E204" s="1">
        <v>4953250</v>
      </c>
      <c r="F204" s="1">
        <v>377.05320576000003</v>
      </c>
      <c r="G204" s="1" t="s">
        <v>21</v>
      </c>
      <c r="H204" s="1" t="s">
        <v>254</v>
      </c>
      <c r="I204" s="2">
        <v>42479.428472222222</v>
      </c>
      <c r="K204" s="1">
        <v>7.6120000000000001</v>
      </c>
      <c r="L204" s="1">
        <v>541</v>
      </c>
      <c r="O204" s="1">
        <v>170</v>
      </c>
      <c r="P204" s="1">
        <v>107</v>
      </c>
      <c r="Q204" s="1">
        <v>12.8</v>
      </c>
      <c r="V204" s="1">
        <v>67900</v>
      </c>
      <c r="W204" s="1">
        <v>14500</v>
      </c>
      <c r="X204" s="1">
        <v>37400</v>
      </c>
      <c r="Y204" s="1">
        <v>2060</v>
      </c>
      <c r="Z204" s="1">
        <v>15.976000000000001</v>
      </c>
      <c r="AA204" s="1" t="s">
        <v>111</v>
      </c>
      <c r="AB204" s="1" t="s">
        <v>14</v>
      </c>
      <c r="AD204" s="1" t="s">
        <v>24</v>
      </c>
      <c r="AF204">
        <f t="shared" si="112"/>
        <v>1.7708333333333333</v>
      </c>
      <c r="AG204">
        <f t="shared" si="113"/>
        <v>1.07</v>
      </c>
      <c r="AH204">
        <f t="shared" si="114"/>
        <v>0.36104137872676501</v>
      </c>
      <c r="AI204">
        <f t="shared" si="115"/>
        <v>0</v>
      </c>
      <c r="AJ204">
        <f t="shared" si="116"/>
        <v>0</v>
      </c>
      <c r="AK204">
        <f t="shared" si="117"/>
        <v>0</v>
      </c>
      <c r="AL204">
        <f t="shared" si="118"/>
        <v>4.092606597300102E-4</v>
      </c>
      <c r="AN204">
        <f t="shared" si="119"/>
        <v>1.694196317181496</v>
      </c>
      <c r="AO204">
        <f t="shared" si="120"/>
        <v>0.59658506480148121</v>
      </c>
      <c r="AP204">
        <f t="shared" si="121"/>
        <v>1.6268154869354536</v>
      </c>
      <c r="AQ204">
        <f t="shared" si="122"/>
        <v>5.2687712765005126E-2</v>
      </c>
      <c r="AR204">
        <f t="shared" si="123"/>
        <v>5.9209843599436669E-4</v>
      </c>
      <c r="AS204" t="e">
        <f t="shared" si="124"/>
        <v>#VALUE!</v>
      </c>
      <c r="AT204" t="e">
        <f t="shared" si="125"/>
        <v>#VALUE!</v>
      </c>
      <c r="AU204">
        <f t="shared" si="126"/>
        <v>2.4434305526939642E-5</v>
      </c>
      <c r="AW204">
        <f t="shared" si="127"/>
        <v>3.5416666666666665</v>
      </c>
      <c r="AX204">
        <f t="shared" si="128"/>
        <v>1.07</v>
      </c>
      <c r="AY204">
        <f t="shared" si="129"/>
        <v>0.36104137872676501</v>
      </c>
      <c r="AZ204">
        <f t="shared" si="130"/>
        <v>0</v>
      </c>
      <c r="BA204">
        <f t="shared" si="131"/>
        <v>0</v>
      </c>
      <c r="BB204">
        <f t="shared" si="132"/>
        <v>0</v>
      </c>
      <c r="BC204">
        <f t="shared" si="133"/>
        <v>4.092606597300102E-4</v>
      </c>
      <c r="BE204">
        <f t="shared" si="134"/>
        <v>3.388392634362992</v>
      </c>
      <c r="BF204">
        <f t="shared" si="135"/>
        <v>1.1931701296029624</v>
      </c>
      <c r="BG204">
        <f t="shared" si="136"/>
        <v>1.6268154869354536</v>
      </c>
      <c r="BH204">
        <f t="shared" si="137"/>
        <v>5.2687712765005126E-2</v>
      </c>
      <c r="BI204">
        <f t="shared" si="138"/>
        <v>1.7762953079831002E-3</v>
      </c>
      <c r="BL204">
        <f t="shared" si="139"/>
        <v>2.4434305526939642E-5</v>
      </c>
      <c r="BN204" s="1">
        <v>377.05320576000003</v>
      </c>
      <c r="BO204">
        <f t="shared" si="110"/>
        <v>4.9731173060531608</v>
      </c>
      <c r="BP204">
        <f t="shared" si="111"/>
        <v>6.2628666932799231</v>
      </c>
      <c r="BQ204">
        <f t="shared" ref="BQ204:BQ239" si="141">BO204/BP204</f>
        <v>0.79406405239142841</v>
      </c>
    </row>
    <row r="205" spans="1:69" x14ac:dyDescent="0.25">
      <c r="A205" s="1" t="s">
        <v>450</v>
      </c>
      <c r="B205" s="1">
        <v>201601510</v>
      </c>
      <c r="C205" s="1" t="s">
        <v>287</v>
      </c>
      <c r="D205" s="1" t="s">
        <v>298</v>
      </c>
      <c r="E205" s="1">
        <v>4953250</v>
      </c>
      <c r="F205" s="1">
        <v>377.05320576000003</v>
      </c>
      <c r="G205" s="1" t="s">
        <v>21</v>
      </c>
      <c r="H205" s="1" t="s">
        <v>254</v>
      </c>
      <c r="I205" s="2">
        <v>42486.420138888891</v>
      </c>
      <c r="K205" s="1">
        <v>7.6579999999999995</v>
      </c>
      <c r="L205" s="1">
        <v>572</v>
      </c>
      <c r="O205" s="1">
        <v>183</v>
      </c>
      <c r="P205" s="1">
        <v>127</v>
      </c>
      <c r="Q205" s="1">
        <v>15.9</v>
      </c>
      <c r="V205" s="1">
        <v>74200</v>
      </c>
      <c r="W205" s="1">
        <v>15200</v>
      </c>
      <c r="X205" s="1">
        <v>40900</v>
      </c>
      <c r="Y205" s="1">
        <v>2320</v>
      </c>
      <c r="Z205" s="1">
        <v>15.343999999999999</v>
      </c>
      <c r="AA205" s="1" t="s">
        <v>111</v>
      </c>
      <c r="AB205" s="1" t="s">
        <v>14</v>
      </c>
      <c r="AD205" s="1" t="s">
        <v>24</v>
      </c>
      <c r="AF205">
        <f t="shared" si="112"/>
        <v>1.90625</v>
      </c>
      <c r="AG205">
        <f t="shared" si="113"/>
        <v>1.27</v>
      </c>
      <c r="AH205">
        <f t="shared" si="114"/>
        <v>0.44848108763715339</v>
      </c>
      <c r="AI205">
        <f t="shared" si="115"/>
        <v>0</v>
      </c>
      <c r="AJ205">
        <f t="shared" si="116"/>
        <v>0</v>
      </c>
      <c r="AK205">
        <f t="shared" si="117"/>
        <v>0</v>
      </c>
      <c r="AL205">
        <f t="shared" si="118"/>
        <v>4.5498806015004719E-4</v>
      </c>
      <c r="AN205">
        <f t="shared" si="119"/>
        <v>1.8513897899096761</v>
      </c>
      <c r="AO205">
        <f t="shared" si="120"/>
        <v>0.62538572310224239</v>
      </c>
      <c r="AP205">
        <f t="shared" si="121"/>
        <v>1.7790575779588249</v>
      </c>
      <c r="AQ205">
        <f t="shared" si="122"/>
        <v>5.933761825961742E-2</v>
      </c>
      <c r="AR205">
        <f t="shared" si="123"/>
        <v>5.6867541323845521E-4</v>
      </c>
      <c r="AS205" t="e">
        <f t="shared" si="124"/>
        <v>#VALUE!</v>
      </c>
      <c r="AT205" t="e">
        <f t="shared" si="125"/>
        <v>#VALUE!</v>
      </c>
      <c r="AU205">
        <f t="shared" si="126"/>
        <v>2.1978598727848247E-5</v>
      </c>
      <c r="AW205">
        <f t="shared" si="127"/>
        <v>3.8125</v>
      </c>
      <c r="AX205">
        <f t="shared" si="128"/>
        <v>1.27</v>
      </c>
      <c r="AY205">
        <f t="shared" si="129"/>
        <v>0.44848108763715339</v>
      </c>
      <c r="AZ205">
        <f t="shared" si="130"/>
        <v>0</v>
      </c>
      <c r="BA205">
        <f t="shared" si="131"/>
        <v>0</v>
      </c>
      <c r="BB205">
        <f t="shared" si="132"/>
        <v>0</v>
      </c>
      <c r="BC205">
        <f t="shared" si="133"/>
        <v>4.5498806015004719E-4</v>
      </c>
      <c r="BE205">
        <f t="shared" si="134"/>
        <v>3.7027795798193521</v>
      </c>
      <c r="BF205">
        <f t="shared" si="135"/>
        <v>1.2507714462044848</v>
      </c>
      <c r="BG205">
        <f t="shared" si="136"/>
        <v>1.7790575779588249</v>
      </c>
      <c r="BH205">
        <f t="shared" si="137"/>
        <v>5.933761825961742E-2</v>
      </c>
      <c r="BI205">
        <f t="shared" si="138"/>
        <v>1.7060262397153656E-3</v>
      </c>
      <c r="BL205">
        <f t="shared" si="139"/>
        <v>2.1978598727848247E-5</v>
      </c>
      <c r="BN205" s="1">
        <v>377.05320576000003</v>
      </c>
      <c r="BO205">
        <f t="shared" si="110"/>
        <v>5.5314360756973029</v>
      </c>
      <c r="BP205">
        <f t="shared" si="111"/>
        <v>6.7936742270807216</v>
      </c>
      <c r="BQ205">
        <f t="shared" si="141"/>
        <v>0.81420390363259898</v>
      </c>
    </row>
    <row r="206" spans="1:69" x14ac:dyDescent="0.25">
      <c r="A206" s="1" t="s">
        <v>454</v>
      </c>
      <c r="B206" s="1">
        <v>201601509</v>
      </c>
      <c r="C206" s="1" t="s">
        <v>287</v>
      </c>
      <c r="D206" s="1" t="s">
        <v>298</v>
      </c>
      <c r="E206" s="1">
        <v>4953250</v>
      </c>
      <c r="F206" s="1">
        <v>377.05320576000003</v>
      </c>
      <c r="G206" s="1" t="s">
        <v>21</v>
      </c>
      <c r="H206" s="1" t="s">
        <v>254</v>
      </c>
      <c r="I206" s="2">
        <v>42486.416666666664</v>
      </c>
      <c r="K206" s="1">
        <v>7.7504999999999997</v>
      </c>
      <c r="L206" s="1">
        <v>573</v>
      </c>
      <c r="O206" s="1">
        <v>185</v>
      </c>
      <c r="P206" s="1">
        <v>125</v>
      </c>
      <c r="Q206" s="1">
        <v>16.3</v>
      </c>
      <c r="V206" s="1">
        <v>74400</v>
      </c>
      <c r="W206" s="1">
        <v>15200</v>
      </c>
      <c r="X206" s="1">
        <v>40800</v>
      </c>
      <c r="Y206" s="1">
        <v>2310</v>
      </c>
      <c r="Z206" s="1">
        <v>12.709</v>
      </c>
      <c r="AA206" s="1" t="s">
        <v>111</v>
      </c>
      <c r="AB206" s="1" t="s">
        <v>14</v>
      </c>
      <c r="AD206" s="1" t="s">
        <v>24</v>
      </c>
      <c r="AF206">
        <f t="shared" si="112"/>
        <v>1.9270833333333333</v>
      </c>
      <c r="AG206">
        <f t="shared" si="113"/>
        <v>1.25</v>
      </c>
      <c r="AH206">
        <f t="shared" si="114"/>
        <v>0.45976363072236481</v>
      </c>
      <c r="AI206">
        <f t="shared" si="115"/>
        <v>0</v>
      </c>
      <c r="AJ206">
        <f t="shared" si="116"/>
        <v>0</v>
      </c>
      <c r="AK206">
        <f t="shared" si="117"/>
        <v>0</v>
      </c>
      <c r="AL206">
        <f t="shared" si="118"/>
        <v>5.6298911739424218E-4</v>
      </c>
      <c r="AN206">
        <f t="shared" si="119"/>
        <v>1.856380058885174</v>
      </c>
      <c r="AO206">
        <f t="shared" si="120"/>
        <v>0.62538572310224239</v>
      </c>
      <c r="AP206">
        <f t="shared" si="121"/>
        <v>1.7747078039295858</v>
      </c>
      <c r="AQ206">
        <f t="shared" si="122"/>
        <v>5.9081852663670796E-2</v>
      </c>
      <c r="AR206">
        <f t="shared" si="123"/>
        <v>4.710177155140464E-4</v>
      </c>
      <c r="AS206" t="e">
        <f t="shared" si="124"/>
        <v>#VALUE!</v>
      </c>
      <c r="AT206" t="e">
        <f t="shared" si="125"/>
        <v>#VALUE!</v>
      </c>
      <c r="AU206">
        <f t="shared" si="126"/>
        <v>1.7762332682884334E-5</v>
      </c>
      <c r="AW206">
        <f t="shared" si="127"/>
        <v>3.8541666666666665</v>
      </c>
      <c r="AX206">
        <f t="shared" si="128"/>
        <v>1.25</v>
      </c>
      <c r="AY206">
        <f t="shared" si="129"/>
        <v>0.45976363072236481</v>
      </c>
      <c r="AZ206">
        <f t="shared" si="130"/>
        <v>0</v>
      </c>
      <c r="BA206">
        <f t="shared" si="131"/>
        <v>0</v>
      </c>
      <c r="BB206">
        <f t="shared" si="132"/>
        <v>0</v>
      </c>
      <c r="BC206">
        <f t="shared" si="133"/>
        <v>5.6298911739424218E-4</v>
      </c>
      <c r="BE206">
        <f t="shared" si="134"/>
        <v>3.712760117770348</v>
      </c>
      <c r="BF206">
        <f t="shared" si="135"/>
        <v>1.2507714462044848</v>
      </c>
      <c r="BG206">
        <f t="shared" si="136"/>
        <v>1.7747078039295858</v>
      </c>
      <c r="BH206">
        <f t="shared" si="137"/>
        <v>5.9081852663670796E-2</v>
      </c>
      <c r="BI206">
        <f t="shared" si="138"/>
        <v>1.4130531465421392E-3</v>
      </c>
      <c r="BL206">
        <f t="shared" si="139"/>
        <v>1.7762332682884334E-5</v>
      </c>
      <c r="BN206" s="1">
        <v>377.05320576000003</v>
      </c>
      <c r="BO206">
        <f t="shared" si="110"/>
        <v>5.5644932865064254</v>
      </c>
      <c r="BP206">
        <f t="shared" si="111"/>
        <v>6.7987520360473139</v>
      </c>
      <c r="BQ206">
        <f t="shared" si="141"/>
        <v>0.81845804303542935</v>
      </c>
    </row>
    <row r="207" spans="1:69" x14ac:dyDescent="0.25">
      <c r="A207" s="1" t="s">
        <v>465</v>
      </c>
      <c r="B207" s="1">
        <v>201600798</v>
      </c>
      <c r="C207" s="1" t="s">
        <v>287</v>
      </c>
      <c r="D207" s="1" t="s">
        <v>291</v>
      </c>
      <c r="E207" s="1">
        <v>4953250</v>
      </c>
      <c r="F207" s="1">
        <v>377.05320576000003</v>
      </c>
      <c r="G207" s="1" t="s">
        <v>21</v>
      </c>
      <c r="H207" s="1" t="s">
        <v>254</v>
      </c>
      <c r="I207" s="2">
        <v>42438.506944444445</v>
      </c>
      <c r="K207" s="1">
        <v>7.8784999999999998</v>
      </c>
      <c r="L207" s="1">
        <v>623</v>
      </c>
      <c r="O207" s="1">
        <v>201</v>
      </c>
      <c r="P207" s="1">
        <v>121</v>
      </c>
      <c r="Q207" s="1">
        <v>14.9</v>
      </c>
      <c r="V207" s="1">
        <v>73100</v>
      </c>
      <c r="W207" s="1">
        <v>17900</v>
      </c>
      <c r="X207" s="1">
        <v>40600</v>
      </c>
      <c r="Y207" s="1">
        <v>2430</v>
      </c>
      <c r="Z207" s="1">
        <v>10.039999999999999</v>
      </c>
      <c r="AA207" s="1" t="s">
        <v>111</v>
      </c>
      <c r="AB207" s="1" t="s">
        <v>14</v>
      </c>
      <c r="AD207" s="1" t="s">
        <v>24</v>
      </c>
      <c r="AF207">
        <f t="shared" si="112"/>
        <v>2.09375</v>
      </c>
      <c r="AG207">
        <f t="shared" si="113"/>
        <v>1.21</v>
      </c>
      <c r="AH207">
        <f t="shared" si="114"/>
        <v>0.42027472992412485</v>
      </c>
      <c r="AI207">
        <f t="shared" si="115"/>
        <v>0</v>
      </c>
      <c r="AJ207">
        <f t="shared" si="116"/>
        <v>0</v>
      </c>
      <c r="AK207">
        <f t="shared" si="117"/>
        <v>0</v>
      </c>
      <c r="AL207">
        <f t="shared" si="118"/>
        <v>7.5596206033892049E-4</v>
      </c>
      <c r="AN207">
        <f t="shared" si="119"/>
        <v>1.8239433105444383</v>
      </c>
      <c r="AO207">
        <f t="shared" si="120"/>
        <v>0.73647397654803537</v>
      </c>
      <c r="AP207">
        <f t="shared" si="121"/>
        <v>1.7660082558711074</v>
      </c>
      <c r="AQ207">
        <f t="shared" si="122"/>
        <v>6.2151039815030319E-2</v>
      </c>
      <c r="AR207">
        <f t="shared" si="123"/>
        <v>3.7209991846416126E-4</v>
      </c>
      <c r="AS207" t="e">
        <f t="shared" si="124"/>
        <v>#VALUE!</v>
      </c>
      <c r="AT207" t="e">
        <f t="shared" si="125"/>
        <v>#VALUE!</v>
      </c>
      <c r="AU207">
        <f t="shared" si="126"/>
        <v>1.3228177080099347E-5</v>
      </c>
      <c r="AW207">
        <f t="shared" si="127"/>
        <v>4.1875</v>
      </c>
      <c r="AX207">
        <f t="shared" si="128"/>
        <v>1.21</v>
      </c>
      <c r="AY207">
        <f t="shared" si="129"/>
        <v>0.42027472992412485</v>
      </c>
      <c r="AZ207">
        <f t="shared" si="130"/>
        <v>0</v>
      </c>
      <c r="BA207">
        <f t="shared" si="131"/>
        <v>0</v>
      </c>
      <c r="BB207">
        <f t="shared" si="132"/>
        <v>0</v>
      </c>
      <c r="BC207">
        <f t="shared" si="133"/>
        <v>7.5596206033892049E-4</v>
      </c>
      <c r="BE207">
        <f t="shared" si="134"/>
        <v>3.6478866210888765</v>
      </c>
      <c r="BF207">
        <f t="shared" si="135"/>
        <v>1.4729479530960707</v>
      </c>
      <c r="BG207">
        <f t="shared" si="136"/>
        <v>1.7660082558711074</v>
      </c>
      <c r="BH207">
        <f t="shared" si="137"/>
        <v>6.2151039815030319E-2</v>
      </c>
      <c r="BI207">
        <f t="shared" si="138"/>
        <v>1.1162997553924837E-3</v>
      </c>
      <c r="BL207">
        <f t="shared" si="139"/>
        <v>1.3228177080099347E-5</v>
      </c>
      <c r="BN207" s="1">
        <v>377.05320576000003</v>
      </c>
      <c r="BO207">
        <f t="shared" si="110"/>
        <v>5.8185306919844635</v>
      </c>
      <c r="BP207">
        <f t="shared" si="111"/>
        <v>6.9501233978035577</v>
      </c>
      <c r="BQ207">
        <f t="shared" si="141"/>
        <v>0.83718379645220242</v>
      </c>
    </row>
    <row r="208" spans="1:69" x14ac:dyDescent="0.25">
      <c r="A208" s="1" t="s">
        <v>471</v>
      </c>
      <c r="B208" s="1">
        <v>201601040</v>
      </c>
      <c r="C208" s="1" t="s">
        <v>287</v>
      </c>
      <c r="D208" s="1" t="s">
        <v>294</v>
      </c>
      <c r="E208" s="1">
        <v>4953250</v>
      </c>
      <c r="F208" s="1">
        <v>377.05320576000003</v>
      </c>
      <c r="G208" s="1" t="s">
        <v>21</v>
      </c>
      <c r="H208" s="1" t="s">
        <v>254</v>
      </c>
      <c r="I208" s="2">
        <v>42458.409722222219</v>
      </c>
      <c r="K208" s="1">
        <v>7.907</v>
      </c>
      <c r="L208" s="1">
        <v>614</v>
      </c>
      <c r="O208" s="1">
        <v>203</v>
      </c>
      <c r="P208" s="1">
        <v>118</v>
      </c>
      <c r="Q208" s="1">
        <v>16</v>
      </c>
      <c r="V208" s="1">
        <v>76800</v>
      </c>
      <c r="W208" s="1">
        <v>17700</v>
      </c>
      <c r="X208" s="1">
        <v>41800</v>
      </c>
      <c r="Y208" s="1">
        <v>2230</v>
      </c>
      <c r="Z208" s="1">
        <v>16.100999999999999</v>
      </c>
      <c r="AA208" s="1" t="s">
        <v>111</v>
      </c>
      <c r="AB208" s="1" t="s">
        <v>14</v>
      </c>
      <c r="AD208" s="1" t="s">
        <v>24</v>
      </c>
      <c r="AF208">
        <f t="shared" si="112"/>
        <v>2.1145833333333335</v>
      </c>
      <c r="AG208">
        <f t="shared" si="113"/>
        <v>1.18</v>
      </c>
      <c r="AH208">
        <f t="shared" si="114"/>
        <v>0.4513017234084562</v>
      </c>
      <c r="AI208">
        <f t="shared" si="115"/>
        <v>0</v>
      </c>
      <c r="AJ208">
        <f t="shared" si="116"/>
        <v>0</v>
      </c>
      <c r="AK208">
        <f t="shared" si="117"/>
        <v>0</v>
      </c>
      <c r="AL208">
        <f t="shared" si="118"/>
        <v>8.0723503024883751E-4</v>
      </c>
      <c r="AN208">
        <f t="shared" si="119"/>
        <v>1.9162632865911473</v>
      </c>
      <c r="AO208">
        <f t="shared" si="120"/>
        <v>0.72824521703353218</v>
      </c>
      <c r="AP208">
        <f t="shared" si="121"/>
        <v>1.8182055442219776</v>
      </c>
      <c r="AQ208">
        <f t="shared" si="122"/>
        <v>5.7035727896097781E-2</v>
      </c>
      <c r="AR208">
        <f t="shared" si="123"/>
        <v>5.9673115410273511E-4</v>
      </c>
      <c r="AS208" t="e">
        <f t="shared" si="124"/>
        <v>#VALUE!</v>
      </c>
      <c r="AT208" t="e">
        <f t="shared" si="125"/>
        <v>#VALUE!</v>
      </c>
      <c r="AU208">
        <f t="shared" si="126"/>
        <v>1.2387965865303687E-5</v>
      </c>
      <c r="AW208">
        <f t="shared" si="127"/>
        <v>4.229166666666667</v>
      </c>
      <c r="AX208">
        <f t="shared" si="128"/>
        <v>1.18</v>
      </c>
      <c r="AY208">
        <f t="shared" si="129"/>
        <v>0.4513017234084562</v>
      </c>
      <c r="AZ208">
        <f t="shared" si="130"/>
        <v>0</v>
      </c>
      <c r="BA208">
        <f t="shared" si="131"/>
        <v>0</v>
      </c>
      <c r="BB208">
        <f t="shared" si="132"/>
        <v>0</v>
      </c>
      <c r="BC208">
        <f t="shared" si="133"/>
        <v>8.0723503024883751E-4</v>
      </c>
      <c r="BE208">
        <f t="shared" si="134"/>
        <v>3.8325265731822946</v>
      </c>
      <c r="BF208">
        <f t="shared" si="135"/>
        <v>1.4564904340670644</v>
      </c>
      <c r="BG208">
        <f t="shared" si="136"/>
        <v>1.8182055442219776</v>
      </c>
      <c r="BH208">
        <f t="shared" si="137"/>
        <v>5.7035727896097781E-2</v>
      </c>
      <c r="BI208">
        <f t="shared" si="138"/>
        <v>1.7901934623082054E-3</v>
      </c>
      <c r="BL208">
        <f t="shared" si="139"/>
        <v>1.2387965865303687E-5</v>
      </c>
      <c r="BN208" s="1">
        <v>377.05320576000003</v>
      </c>
      <c r="BO208">
        <f t="shared" si="110"/>
        <v>5.8612756251053719</v>
      </c>
      <c r="BP208">
        <f t="shared" si="111"/>
        <v>7.166060860795608</v>
      </c>
      <c r="BQ208">
        <f t="shared" si="141"/>
        <v>0.81792155257450982</v>
      </c>
    </row>
    <row r="209" spans="1:69" x14ac:dyDescent="0.25">
      <c r="A209" s="1" t="s">
        <v>473</v>
      </c>
      <c r="B209" s="1">
        <v>201600827</v>
      </c>
      <c r="C209" s="1" t="s">
        <v>287</v>
      </c>
      <c r="D209" s="1" t="s">
        <v>292</v>
      </c>
      <c r="E209" s="1">
        <v>4953250</v>
      </c>
      <c r="F209" s="1">
        <v>377.05320576000003</v>
      </c>
      <c r="G209" s="1" t="s">
        <v>21</v>
      </c>
      <c r="H209" s="1" t="s">
        <v>254</v>
      </c>
      <c r="I209" s="2">
        <v>42444.458333333336</v>
      </c>
      <c r="K209" s="1">
        <v>7.9390000000000001</v>
      </c>
      <c r="L209" s="1">
        <v>655</v>
      </c>
      <c r="O209" s="1">
        <v>214</v>
      </c>
      <c r="P209" s="1">
        <v>126</v>
      </c>
      <c r="Q209" s="1">
        <v>15.9</v>
      </c>
      <c r="V209" s="1">
        <v>82900</v>
      </c>
      <c r="W209" s="1">
        <v>20300</v>
      </c>
      <c r="X209" s="1">
        <v>48600</v>
      </c>
      <c r="Y209" s="1">
        <v>2620</v>
      </c>
      <c r="Z209" s="1" t="s">
        <v>24</v>
      </c>
      <c r="AA209" s="1" t="s">
        <v>111</v>
      </c>
      <c r="AB209" s="1" t="s">
        <v>14</v>
      </c>
      <c r="AD209" s="1" t="s">
        <v>24</v>
      </c>
      <c r="AF209">
        <f t="shared" si="112"/>
        <v>2.2291666666666665</v>
      </c>
      <c r="AG209">
        <f t="shared" si="113"/>
        <v>1.26</v>
      </c>
      <c r="AH209">
        <f t="shared" si="114"/>
        <v>0.44848108763715339</v>
      </c>
      <c r="AI209">
        <f t="shared" si="115"/>
        <v>0</v>
      </c>
      <c r="AJ209">
        <f t="shared" si="116"/>
        <v>0</v>
      </c>
      <c r="AK209">
        <f t="shared" si="117"/>
        <v>0</v>
      </c>
      <c r="AL209">
        <f t="shared" si="118"/>
        <v>8.6896042928630052E-4</v>
      </c>
      <c r="AN209">
        <f t="shared" si="119"/>
        <v>2.0684664903438295</v>
      </c>
      <c r="AO209">
        <f t="shared" si="120"/>
        <v>0.83521909072207368</v>
      </c>
      <c r="AP209">
        <f t="shared" si="121"/>
        <v>2.1139901782102419</v>
      </c>
      <c r="AQ209">
        <f t="shared" si="122"/>
        <v>6.701058613801622E-2</v>
      </c>
      <c r="AR209" t="e">
        <f t="shared" si="123"/>
        <v>#VALUE!</v>
      </c>
      <c r="AS209" t="e">
        <f t="shared" si="124"/>
        <v>#VALUE!</v>
      </c>
      <c r="AT209" t="e">
        <f t="shared" si="125"/>
        <v>#VALUE!</v>
      </c>
      <c r="AU209">
        <f t="shared" si="126"/>
        <v>1.150800388944434E-5</v>
      </c>
      <c r="AW209">
        <f t="shared" si="127"/>
        <v>4.458333333333333</v>
      </c>
      <c r="AX209">
        <f t="shared" si="128"/>
        <v>1.26</v>
      </c>
      <c r="AY209">
        <f t="shared" si="129"/>
        <v>0.44848108763715339</v>
      </c>
      <c r="AZ209">
        <f t="shared" si="130"/>
        <v>0</v>
      </c>
      <c r="BA209">
        <f t="shared" si="131"/>
        <v>0</v>
      </c>
      <c r="BB209">
        <f t="shared" si="132"/>
        <v>0</v>
      </c>
      <c r="BC209">
        <f t="shared" si="133"/>
        <v>8.6896042928630052E-4</v>
      </c>
      <c r="BE209">
        <f t="shared" si="134"/>
        <v>4.1369329806876589</v>
      </c>
      <c r="BF209">
        <f t="shared" si="135"/>
        <v>1.6704381814441474</v>
      </c>
      <c r="BG209">
        <f t="shared" si="136"/>
        <v>2.1139901782102419</v>
      </c>
      <c r="BH209">
        <f t="shared" si="137"/>
        <v>6.701058613801622E-2</v>
      </c>
      <c r="BL209">
        <f t="shared" si="139"/>
        <v>1.150800388944434E-5</v>
      </c>
      <c r="BN209" s="1">
        <v>377.05320576000003</v>
      </c>
      <c r="BO209">
        <f t="shared" si="110"/>
        <v>6.1676833813997725</v>
      </c>
      <c r="BP209">
        <f t="shared" si="111"/>
        <v>7.9883834344839544</v>
      </c>
      <c r="BQ209">
        <f t="shared" si="141"/>
        <v>0.77208153964860371</v>
      </c>
    </row>
    <row r="210" spans="1:69" x14ac:dyDescent="0.25">
      <c r="A210" s="1" t="s">
        <v>478</v>
      </c>
      <c r="B210" s="1">
        <v>201600928</v>
      </c>
      <c r="C210" s="1" t="s">
        <v>287</v>
      </c>
      <c r="D210" s="1" t="s">
        <v>293</v>
      </c>
      <c r="E210" s="1">
        <v>4953250</v>
      </c>
      <c r="F210" s="1">
        <v>377.05320576000003</v>
      </c>
      <c r="G210" s="1" t="s">
        <v>21</v>
      </c>
      <c r="H210" s="1" t="s">
        <v>254</v>
      </c>
      <c r="I210" s="2">
        <v>42451.486111111109</v>
      </c>
      <c r="K210" s="1">
        <v>7.9984999999999999</v>
      </c>
      <c r="L210" s="1">
        <v>650</v>
      </c>
      <c r="O210" s="1">
        <v>214</v>
      </c>
      <c r="P210" s="1">
        <v>123</v>
      </c>
      <c r="Q210" s="1">
        <v>16.600000000000001</v>
      </c>
      <c r="V210" s="1">
        <v>79600</v>
      </c>
      <c r="W210" s="1">
        <v>19300</v>
      </c>
      <c r="X210" s="1">
        <v>43100</v>
      </c>
      <c r="Y210" s="1">
        <v>2360</v>
      </c>
      <c r="Z210" s="1">
        <v>10.061</v>
      </c>
      <c r="AA210" s="1" t="s">
        <v>111</v>
      </c>
      <c r="AB210" s="1" t="s">
        <v>14</v>
      </c>
      <c r="AD210" s="1" t="s">
        <v>24</v>
      </c>
      <c r="AF210">
        <f t="shared" si="112"/>
        <v>2.2291666666666665</v>
      </c>
      <c r="AG210">
        <f t="shared" si="113"/>
        <v>1.23</v>
      </c>
      <c r="AH210">
        <f t="shared" si="114"/>
        <v>0.46822553803627337</v>
      </c>
      <c r="AI210">
        <f t="shared" si="115"/>
        <v>0</v>
      </c>
      <c r="AJ210">
        <f t="shared" si="116"/>
        <v>0</v>
      </c>
      <c r="AK210">
        <f t="shared" si="117"/>
        <v>0</v>
      </c>
      <c r="AL210">
        <f t="shared" si="118"/>
        <v>9.9655208013476769E-4</v>
      </c>
      <c r="AN210">
        <f t="shared" si="119"/>
        <v>1.9861270522481163</v>
      </c>
      <c r="AO210">
        <f t="shared" si="120"/>
        <v>0.79407529314955771</v>
      </c>
      <c r="AP210">
        <f t="shared" si="121"/>
        <v>1.874752606602087</v>
      </c>
      <c r="AQ210">
        <f t="shared" si="122"/>
        <v>6.0360680643403927E-2</v>
      </c>
      <c r="AR210">
        <f t="shared" si="123"/>
        <v>3.7287821510636722E-4</v>
      </c>
      <c r="AS210" t="e">
        <f t="shared" si="124"/>
        <v>#VALUE!</v>
      </c>
      <c r="AT210" t="e">
        <f t="shared" si="125"/>
        <v>#VALUE!</v>
      </c>
      <c r="AU210">
        <f t="shared" si="126"/>
        <v>1.0034598491478367E-5</v>
      </c>
      <c r="AW210">
        <f t="shared" si="127"/>
        <v>4.458333333333333</v>
      </c>
      <c r="AX210">
        <f t="shared" si="128"/>
        <v>1.23</v>
      </c>
      <c r="AY210">
        <f t="shared" si="129"/>
        <v>0.46822553803627337</v>
      </c>
      <c r="AZ210">
        <f t="shared" si="130"/>
        <v>0</v>
      </c>
      <c r="BA210">
        <f t="shared" si="131"/>
        <v>0</v>
      </c>
      <c r="BB210">
        <f t="shared" si="132"/>
        <v>0</v>
      </c>
      <c r="BC210">
        <f t="shared" si="133"/>
        <v>9.9655208013476769E-4</v>
      </c>
      <c r="BE210">
        <f t="shared" si="134"/>
        <v>3.9722541044962325</v>
      </c>
      <c r="BF210">
        <f t="shared" si="135"/>
        <v>1.5881505862991154</v>
      </c>
      <c r="BG210">
        <f t="shared" si="136"/>
        <v>1.874752606602087</v>
      </c>
      <c r="BH210">
        <f t="shared" si="137"/>
        <v>6.0360680643403927E-2</v>
      </c>
      <c r="BI210">
        <f t="shared" si="138"/>
        <v>1.1186346453191016E-3</v>
      </c>
      <c r="BL210">
        <f t="shared" si="139"/>
        <v>1.0034598491478367E-5</v>
      </c>
      <c r="BN210" s="1">
        <v>377.05320576000003</v>
      </c>
      <c r="BO210">
        <f t="shared" si="110"/>
        <v>6.1575554234497414</v>
      </c>
      <c r="BP210">
        <f t="shared" si="111"/>
        <v>7.49664664728465</v>
      </c>
      <c r="BQ210">
        <f t="shared" si="141"/>
        <v>0.8213746376428267</v>
      </c>
    </row>
    <row r="211" spans="1:69" x14ac:dyDescent="0.25">
      <c r="A211" s="1" t="s">
        <v>488</v>
      </c>
      <c r="B211" s="1">
        <v>201601175</v>
      </c>
      <c r="C211" s="1" t="s">
        <v>287</v>
      </c>
      <c r="D211" s="1" t="s">
        <v>295</v>
      </c>
      <c r="E211" s="1">
        <v>4953250</v>
      </c>
      <c r="F211" s="1">
        <v>377.05320576000003</v>
      </c>
      <c r="G211" s="1" t="s">
        <v>21</v>
      </c>
      <c r="H211" s="1" t="s">
        <v>254</v>
      </c>
      <c r="I211" s="2">
        <v>42464.611111111109</v>
      </c>
      <c r="K211" s="1">
        <v>8.0380000000000003</v>
      </c>
      <c r="L211" s="1">
        <v>660</v>
      </c>
      <c r="O211" s="1">
        <v>220</v>
      </c>
      <c r="P211" s="1">
        <v>120</v>
      </c>
      <c r="Q211" s="1">
        <v>18.5</v>
      </c>
      <c r="V211" s="1">
        <v>79300</v>
      </c>
      <c r="W211" s="1">
        <v>18700</v>
      </c>
      <c r="X211" s="1">
        <v>50100</v>
      </c>
      <c r="Y211" s="1">
        <v>2480</v>
      </c>
      <c r="Z211" s="1">
        <v>14.619</v>
      </c>
      <c r="AA211" s="1" t="s">
        <v>111</v>
      </c>
      <c r="AB211" s="1" t="s">
        <v>14</v>
      </c>
      <c r="AD211" s="1" t="s">
        <v>24</v>
      </c>
      <c r="AF211">
        <f t="shared" si="112"/>
        <v>2.2916666666666665</v>
      </c>
      <c r="AG211">
        <f t="shared" si="113"/>
        <v>1.2</v>
      </c>
      <c r="AH211">
        <f t="shared" si="114"/>
        <v>0.52181761769102752</v>
      </c>
      <c r="AI211">
        <f t="shared" si="115"/>
        <v>0</v>
      </c>
      <c r="AJ211">
        <f t="shared" si="116"/>
        <v>0</v>
      </c>
      <c r="AK211">
        <f t="shared" si="117"/>
        <v>0</v>
      </c>
      <c r="AL211">
        <f t="shared" si="118"/>
        <v>1.0914403364487551E-3</v>
      </c>
      <c r="AN211">
        <f t="shared" si="119"/>
        <v>1.9786416487848695</v>
      </c>
      <c r="AO211">
        <f t="shared" si="120"/>
        <v>0.76938901460604814</v>
      </c>
      <c r="AP211">
        <f t="shared" si="121"/>
        <v>2.1792367886488297</v>
      </c>
      <c r="AQ211">
        <f t="shared" si="122"/>
        <v>6.342986779476345E-2</v>
      </c>
      <c r="AR211">
        <f t="shared" si="123"/>
        <v>5.4180564820991773E-4</v>
      </c>
      <c r="AS211" t="e">
        <f t="shared" si="124"/>
        <v>#VALUE!</v>
      </c>
      <c r="AT211" t="e">
        <f t="shared" si="125"/>
        <v>#VALUE!</v>
      </c>
      <c r="AU211">
        <f t="shared" si="126"/>
        <v>9.1622049012199668E-6</v>
      </c>
      <c r="AW211">
        <f t="shared" si="127"/>
        <v>4.583333333333333</v>
      </c>
      <c r="AX211">
        <f t="shared" si="128"/>
        <v>1.2</v>
      </c>
      <c r="AY211">
        <f t="shared" si="129"/>
        <v>0.52181761769102752</v>
      </c>
      <c r="AZ211">
        <f t="shared" si="130"/>
        <v>0</v>
      </c>
      <c r="BA211">
        <f t="shared" si="131"/>
        <v>0</v>
      </c>
      <c r="BB211">
        <f t="shared" si="132"/>
        <v>0</v>
      </c>
      <c r="BC211">
        <f t="shared" si="133"/>
        <v>1.0914403364487551E-3</v>
      </c>
      <c r="BE211">
        <f t="shared" si="134"/>
        <v>3.957283297569739</v>
      </c>
      <c r="BF211">
        <f t="shared" si="135"/>
        <v>1.5387780292120963</v>
      </c>
      <c r="BG211">
        <f t="shared" si="136"/>
        <v>2.1792367886488297</v>
      </c>
      <c r="BH211">
        <f t="shared" si="137"/>
        <v>6.342986779476345E-2</v>
      </c>
      <c r="BI211">
        <f t="shared" si="138"/>
        <v>1.6254169446297531E-3</v>
      </c>
      <c r="BL211">
        <f t="shared" si="139"/>
        <v>9.1622049012199668E-6</v>
      </c>
      <c r="BN211" s="1">
        <v>377.05320576000003</v>
      </c>
      <c r="BO211">
        <f t="shared" si="110"/>
        <v>6.3062423913608097</v>
      </c>
      <c r="BP211">
        <f t="shared" si="111"/>
        <v>7.7403625623749601</v>
      </c>
      <c r="BQ211">
        <f t="shared" si="141"/>
        <v>0.81472183512627061</v>
      </c>
    </row>
    <row r="212" spans="1:69" x14ac:dyDescent="0.25">
      <c r="A212" s="1" t="s">
        <v>460</v>
      </c>
      <c r="B212" s="1">
        <v>201600729</v>
      </c>
      <c r="C212" s="1" t="s">
        <v>287</v>
      </c>
      <c r="D212" s="1" t="s">
        <v>290</v>
      </c>
      <c r="E212" s="1">
        <v>4953250</v>
      </c>
      <c r="F212" s="1">
        <v>377.05320576000003</v>
      </c>
      <c r="G212" s="1" t="s">
        <v>21</v>
      </c>
      <c r="H212" s="1" t="s">
        <v>254</v>
      </c>
      <c r="I212" s="2">
        <v>42430.34375</v>
      </c>
      <c r="K212" s="1">
        <v>7.8445</v>
      </c>
      <c r="L212" s="1">
        <v>669</v>
      </c>
      <c r="O212" s="1">
        <v>223</v>
      </c>
      <c r="P212" s="1">
        <v>132</v>
      </c>
      <c r="Q212" s="1">
        <v>14.7</v>
      </c>
      <c r="V212" s="1">
        <v>80000</v>
      </c>
      <c r="W212" s="1">
        <v>20700</v>
      </c>
      <c r="X212" s="1">
        <v>47000</v>
      </c>
      <c r="Y212" s="1">
        <v>2720</v>
      </c>
      <c r="Z212" s="1">
        <v>60.127000000000002</v>
      </c>
      <c r="AA212" s="1">
        <v>44.2</v>
      </c>
      <c r="AB212" s="1" t="s">
        <v>14</v>
      </c>
      <c r="AD212" s="1" t="s">
        <v>24</v>
      </c>
      <c r="AF212">
        <f t="shared" si="112"/>
        <v>2.3229166666666665</v>
      </c>
      <c r="AG212">
        <f t="shared" si="113"/>
        <v>1.32</v>
      </c>
      <c r="AH212">
        <f t="shared" si="114"/>
        <v>0.41463345838151916</v>
      </c>
      <c r="AI212">
        <f t="shared" si="115"/>
        <v>0</v>
      </c>
      <c r="AJ212">
        <f t="shared" si="116"/>
        <v>0</v>
      </c>
      <c r="AK212">
        <f t="shared" si="117"/>
        <v>0</v>
      </c>
      <c r="AL212">
        <f t="shared" si="118"/>
        <v>6.9903673676197564E-4</v>
      </c>
      <c r="AN212">
        <f t="shared" si="119"/>
        <v>1.9961075901991117</v>
      </c>
      <c r="AO212">
        <f t="shared" si="120"/>
        <v>0.85167660975108006</v>
      </c>
      <c r="AP212">
        <f t="shared" si="121"/>
        <v>2.0443937937424148</v>
      </c>
      <c r="AQ212">
        <f t="shared" si="122"/>
        <v>6.9568242097482497E-2</v>
      </c>
      <c r="AR212">
        <f t="shared" si="123"/>
        <v>2.2284115336150029E-3</v>
      </c>
      <c r="AS212">
        <f t="shared" si="124"/>
        <v>7.9147640791476408E-4</v>
      </c>
      <c r="AT212" t="e">
        <f t="shared" si="125"/>
        <v>#VALUE!</v>
      </c>
      <c r="AU212">
        <f t="shared" si="126"/>
        <v>1.4305399808200641E-5</v>
      </c>
      <c r="AW212">
        <f t="shared" si="127"/>
        <v>4.645833333333333</v>
      </c>
      <c r="AX212">
        <f t="shared" si="128"/>
        <v>1.32</v>
      </c>
      <c r="AY212">
        <f t="shared" si="129"/>
        <v>0.41463345838151916</v>
      </c>
      <c r="AZ212">
        <f t="shared" si="130"/>
        <v>0</v>
      </c>
      <c r="BA212">
        <f t="shared" si="131"/>
        <v>0</v>
      </c>
      <c r="BB212">
        <f t="shared" si="132"/>
        <v>0</v>
      </c>
      <c r="BC212">
        <f t="shared" si="133"/>
        <v>6.9903673676197564E-4</v>
      </c>
      <c r="BE212">
        <f t="shared" si="134"/>
        <v>3.9922151803982233</v>
      </c>
      <c r="BF212">
        <f t="shared" si="135"/>
        <v>1.7033532195021601</v>
      </c>
      <c r="BG212">
        <f t="shared" si="136"/>
        <v>2.0443937937424148</v>
      </c>
      <c r="BH212">
        <f t="shared" si="137"/>
        <v>6.9568242097482497E-2</v>
      </c>
      <c r="BI212">
        <f t="shared" si="138"/>
        <v>6.6852346008450091E-3</v>
      </c>
      <c r="BJ212">
        <f t="shared" si="140"/>
        <v>1.5829528158295282E-3</v>
      </c>
      <c r="BL212">
        <f t="shared" si="139"/>
        <v>1.4305399808200641E-5</v>
      </c>
      <c r="BN212" s="1">
        <v>377.05320576000003</v>
      </c>
      <c r="BO212">
        <f t="shared" si="110"/>
        <v>6.3811658284516142</v>
      </c>
      <c r="BP212">
        <f t="shared" si="111"/>
        <v>7.817812928556763</v>
      </c>
      <c r="BQ212">
        <f t="shared" si="141"/>
        <v>0.81623414205047162</v>
      </c>
    </row>
    <row r="213" spans="1:69" x14ac:dyDescent="0.25">
      <c r="A213" s="1" t="s">
        <v>442</v>
      </c>
      <c r="B213" s="1">
        <v>201600512</v>
      </c>
      <c r="C213" s="1" t="s">
        <v>287</v>
      </c>
      <c r="D213" s="1" t="s">
        <v>288</v>
      </c>
      <c r="E213" s="1">
        <v>4953250</v>
      </c>
      <c r="F213" s="1">
        <v>377.05320576000003</v>
      </c>
      <c r="G213" s="1" t="s">
        <v>21</v>
      </c>
      <c r="H213" s="1" t="s">
        <v>254</v>
      </c>
      <c r="I213" s="2">
        <v>42416.708333333336</v>
      </c>
      <c r="K213" s="1">
        <v>7.5955000000000004</v>
      </c>
      <c r="L213" s="1">
        <v>718</v>
      </c>
      <c r="O213" s="1">
        <v>229</v>
      </c>
      <c r="P213" s="1">
        <v>127</v>
      </c>
      <c r="Q213" s="1">
        <v>17.100000000000001</v>
      </c>
      <c r="V213" s="1">
        <v>77700</v>
      </c>
      <c r="W213" s="1">
        <v>18800</v>
      </c>
      <c r="X213" s="1">
        <v>70700</v>
      </c>
      <c r="Y213" s="1">
        <v>3330</v>
      </c>
      <c r="Z213" s="1">
        <v>128.53</v>
      </c>
      <c r="AA213" s="1">
        <v>71.7</v>
      </c>
      <c r="AB213" s="1" t="s">
        <v>14</v>
      </c>
      <c r="AD213" s="1" t="s">
        <v>24</v>
      </c>
      <c r="AF213">
        <f t="shared" si="112"/>
        <v>2.3854166666666665</v>
      </c>
      <c r="AG213">
        <f t="shared" si="113"/>
        <v>1.27</v>
      </c>
      <c r="AH213">
        <f t="shared" si="114"/>
        <v>0.48232871689278761</v>
      </c>
      <c r="AI213">
        <f t="shared" si="115"/>
        <v>0</v>
      </c>
      <c r="AJ213">
        <f t="shared" si="116"/>
        <v>0</v>
      </c>
      <c r="AK213">
        <f t="shared" si="117"/>
        <v>0</v>
      </c>
      <c r="AL213">
        <f t="shared" si="118"/>
        <v>3.9400342764474527E-4</v>
      </c>
      <c r="AN213">
        <f t="shared" si="119"/>
        <v>1.9387194969808872</v>
      </c>
      <c r="AO213">
        <f t="shared" si="120"/>
        <v>0.77350339436329973</v>
      </c>
      <c r="AP213">
        <f t="shared" si="121"/>
        <v>3.0752902386721011</v>
      </c>
      <c r="AQ213">
        <f t="shared" si="122"/>
        <v>8.5169943450226729E-2</v>
      </c>
      <c r="AR213">
        <f t="shared" si="123"/>
        <v>4.7635460677488695E-3</v>
      </c>
      <c r="AS213">
        <f t="shared" si="124"/>
        <v>1.2839108246038141E-3</v>
      </c>
      <c r="AT213" t="e">
        <f t="shared" si="125"/>
        <v>#VALUE!</v>
      </c>
      <c r="AU213">
        <f t="shared" si="126"/>
        <v>2.5380489859637694E-5</v>
      </c>
      <c r="AW213">
        <f t="shared" si="127"/>
        <v>4.770833333333333</v>
      </c>
      <c r="AX213">
        <f t="shared" si="128"/>
        <v>1.27</v>
      </c>
      <c r="AY213">
        <f t="shared" si="129"/>
        <v>0.48232871689278761</v>
      </c>
      <c r="AZ213">
        <f t="shared" si="130"/>
        <v>0</v>
      </c>
      <c r="BA213">
        <f t="shared" si="131"/>
        <v>0</v>
      </c>
      <c r="BB213">
        <f t="shared" si="132"/>
        <v>0</v>
      </c>
      <c r="BC213">
        <f t="shared" si="133"/>
        <v>3.9400342764474527E-4</v>
      </c>
      <c r="BE213">
        <f t="shared" si="134"/>
        <v>3.8774389939617744</v>
      </c>
      <c r="BF213">
        <f t="shared" si="135"/>
        <v>1.5470067887265995</v>
      </c>
      <c r="BG213">
        <f t="shared" si="136"/>
        <v>3.0752902386721011</v>
      </c>
      <c r="BH213">
        <f t="shared" si="137"/>
        <v>8.5169943450226729E-2</v>
      </c>
      <c r="BI213">
        <f t="shared" si="138"/>
        <v>1.4290638203246608E-2</v>
      </c>
      <c r="BJ213">
        <f t="shared" si="140"/>
        <v>2.5678216492076283E-3</v>
      </c>
      <c r="BL213">
        <f t="shared" si="139"/>
        <v>2.5380489859637694E-5</v>
      </c>
      <c r="BN213" s="1">
        <v>377.05320576000003</v>
      </c>
      <c r="BO213">
        <f t="shared" si="110"/>
        <v>6.523556053653766</v>
      </c>
      <c r="BP213">
        <f t="shared" si="111"/>
        <v>8.6017898051530146</v>
      </c>
      <c r="BQ213">
        <f t="shared" si="141"/>
        <v>0.758395194654227</v>
      </c>
    </row>
    <row r="214" spans="1:69" x14ac:dyDescent="0.25">
      <c r="A214" s="1" t="s">
        <v>452</v>
      </c>
      <c r="B214" s="1">
        <v>201600690</v>
      </c>
      <c r="C214" s="1" t="s">
        <v>287</v>
      </c>
      <c r="D214" s="1" t="s">
        <v>289</v>
      </c>
      <c r="E214" s="1">
        <v>4953250</v>
      </c>
      <c r="F214" s="1">
        <v>377.05320576000003</v>
      </c>
      <c r="G214" s="1" t="s">
        <v>21</v>
      </c>
      <c r="H214" s="1" t="s">
        <v>254</v>
      </c>
      <c r="I214" s="2">
        <v>42424.361111111109</v>
      </c>
      <c r="K214" s="1">
        <v>7.6590000000000007</v>
      </c>
      <c r="L214" s="1">
        <v>709</v>
      </c>
      <c r="O214" s="1">
        <v>242</v>
      </c>
      <c r="P214" s="1">
        <v>136</v>
      </c>
      <c r="Q214" s="1">
        <v>14.6</v>
      </c>
      <c r="V214" s="1">
        <v>83000</v>
      </c>
      <c r="W214" s="1">
        <v>23300</v>
      </c>
      <c r="X214" s="1">
        <v>53400</v>
      </c>
      <c r="Y214" s="1">
        <v>2960</v>
      </c>
      <c r="Z214" s="1">
        <v>34.829000000000001</v>
      </c>
      <c r="AA214" s="1">
        <v>57.2</v>
      </c>
      <c r="AB214" s="1">
        <v>6.8570000000000002</v>
      </c>
      <c r="AD214" s="1" t="s">
        <v>24</v>
      </c>
      <c r="AF214">
        <f t="shared" si="112"/>
        <v>2.5208333333333335</v>
      </c>
      <c r="AG214">
        <f t="shared" si="113"/>
        <v>1.36</v>
      </c>
      <c r="AH214">
        <f t="shared" si="114"/>
        <v>0.41181282261021629</v>
      </c>
      <c r="AI214">
        <f t="shared" si="115"/>
        <v>0</v>
      </c>
      <c r="AJ214">
        <f t="shared" si="116"/>
        <v>0</v>
      </c>
      <c r="AK214">
        <f t="shared" si="117"/>
        <v>0</v>
      </c>
      <c r="AL214">
        <f t="shared" si="118"/>
        <v>4.5603691595129598E-4</v>
      </c>
      <c r="AN214">
        <f t="shared" si="119"/>
        <v>2.0709616248315785</v>
      </c>
      <c r="AO214">
        <f t="shared" si="120"/>
        <v>0.95865048343962145</v>
      </c>
      <c r="AP214">
        <f t="shared" si="121"/>
        <v>2.3227793316137224</v>
      </c>
      <c r="AQ214">
        <f t="shared" si="122"/>
        <v>7.5706616400201543E-2</v>
      </c>
      <c r="AR214">
        <f t="shared" si="123"/>
        <v>1.2908235119709437E-3</v>
      </c>
      <c r="AS214">
        <f t="shared" si="124"/>
        <v>1.0242635867132241E-3</v>
      </c>
      <c r="AT214">
        <f t="shared" si="125"/>
        <v>1.2481342604390405E-4</v>
      </c>
      <c r="AU214">
        <f t="shared" si="126"/>
        <v>2.1928049353504394E-5</v>
      </c>
      <c r="AW214">
        <f t="shared" si="127"/>
        <v>5.041666666666667</v>
      </c>
      <c r="AX214">
        <f t="shared" si="128"/>
        <v>1.36</v>
      </c>
      <c r="AY214">
        <f t="shared" si="129"/>
        <v>0.41181282261021629</v>
      </c>
      <c r="AZ214">
        <f t="shared" si="130"/>
        <v>0</v>
      </c>
      <c r="BA214">
        <f t="shared" si="131"/>
        <v>0</v>
      </c>
      <c r="BB214">
        <f t="shared" si="132"/>
        <v>0</v>
      </c>
      <c r="BC214">
        <f t="shared" si="133"/>
        <v>4.5603691595129598E-4</v>
      </c>
      <c r="BE214">
        <f t="shared" si="134"/>
        <v>4.1419232496631571</v>
      </c>
      <c r="BF214">
        <f t="shared" si="135"/>
        <v>1.9173009668792429</v>
      </c>
      <c r="BG214">
        <f t="shared" si="136"/>
        <v>2.3227793316137224</v>
      </c>
      <c r="BH214">
        <f t="shared" si="137"/>
        <v>7.5706616400201543E-2</v>
      </c>
      <c r="BI214">
        <f t="shared" si="138"/>
        <v>3.8724705359128309E-3</v>
      </c>
      <c r="BJ214">
        <f t="shared" si="140"/>
        <v>2.0485271734264482E-3</v>
      </c>
      <c r="BK214">
        <f t="shared" ref="BK214:BK239" si="142">AT214*2</f>
        <v>2.4962685208780811E-4</v>
      </c>
      <c r="BL214">
        <f t="shared" si="139"/>
        <v>2.1928049353504394E-5</v>
      </c>
      <c r="BN214" s="1">
        <v>377.05320576000003</v>
      </c>
      <c r="BO214">
        <f t="shared" si="110"/>
        <v>6.8139355261928349</v>
      </c>
      <c r="BP214">
        <f t="shared" si="111"/>
        <v>8.4639027171671071</v>
      </c>
      <c r="BQ214">
        <f t="shared" si="141"/>
        <v>0.8050583464732306</v>
      </c>
    </row>
    <row r="215" spans="1:69" x14ac:dyDescent="0.25">
      <c r="A215" s="1" t="s">
        <v>628</v>
      </c>
      <c r="B215" s="1" t="s">
        <v>311</v>
      </c>
      <c r="C215" s="1" t="s">
        <v>255</v>
      </c>
      <c r="D215" s="1">
        <v>0</v>
      </c>
      <c r="E215" s="1" t="s">
        <v>312</v>
      </c>
      <c r="F215" s="1">
        <v>377.58428928000001</v>
      </c>
      <c r="G215" s="1" t="s">
        <v>21</v>
      </c>
      <c r="H215" s="1" t="s">
        <v>254</v>
      </c>
      <c r="I215" s="2">
        <v>42228.447916666664</v>
      </c>
      <c r="O215" s="1">
        <v>120</v>
      </c>
      <c r="P215" s="1">
        <v>140</v>
      </c>
      <c r="Q215" s="1">
        <v>8.8000000000000007</v>
      </c>
      <c r="T215" s="1">
        <v>0.35</v>
      </c>
      <c r="AF215">
        <f t="shared" si="112"/>
        <v>1.25</v>
      </c>
      <c r="AG215">
        <f t="shared" si="113"/>
        <v>1.4</v>
      </c>
      <c r="AH215">
        <f t="shared" si="114"/>
        <v>0.24821594787465096</v>
      </c>
      <c r="AI215">
        <f t="shared" si="115"/>
        <v>0</v>
      </c>
      <c r="AJ215">
        <f t="shared" si="116"/>
        <v>0</v>
      </c>
      <c r="AK215">
        <f t="shared" si="117"/>
        <v>1.8426871643676949E-2</v>
      </c>
      <c r="AL215">
        <f t="shared" si="118"/>
        <v>9.9999999999999994E-12</v>
      </c>
      <c r="AN215">
        <f t="shared" si="119"/>
        <v>0</v>
      </c>
      <c r="AO215">
        <f t="shared" si="120"/>
        <v>0</v>
      </c>
      <c r="AP215">
        <f t="shared" si="121"/>
        <v>0</v>
      </c>
      <c r="AQ215">
        <f t="shared" si="122"/>
        <v>0</v>
      </c>
      <c r="AR215">
        <f t="shared" si="123"/>
        <v>0</v>
      </c>
      <c r="AS215">
        <f t="shared" si="124"/>
        <v>0</v>
      </c>
      <c r="AT215">
        <f t="shared" si="125"/>
        <v>0</v>
      </c>
      <c r="AU215">
        <f t="shared" si="126"/>
        <v>1000</v>
      </c>
      <c r="AW215">
        <f t="shared" si="127"/>
        <v>2.5</v>
      </c>
      <c r="AX215">
        <f t="shared" si="128"/>
        <v>1.4</v>
      </c>
      <c r="AY215">
        <f t="shared" si="129"/>
        <v>0.24821594787465096</v>
      </c>
      <c r="AZ215">
        <f t="shared" si="130"/>
        <v>0</v>
      </c>
      <c r="BA215">
        <f t="shared" si="131"/>
        <v>0</v>
      </c>
      <c r="BB215">
        <f t="shared" si="132"/>
        <v>1.8426871643676949E-2</v>
      </c>
      <c r="BC215">
        <f t="shared" si="133"/>
        <v>9.9999999999999994E-12</v>
      </c>
      <c r="BE215">
        <f t="shared" si="134"/>
        <v>0</v>
      </c>
      <c r="BF215">
        <f t="shared" si="135"/>
        <v>0</v>
      </c>
      <c r="BG215">
        <f t="shared" si="136"/>
        <v>0</v>
      </c>
      <c r="BH215">
        <f t="shared" si="137"/>
        <v>0</v>
      </c>
      <c r="BI215">
        <f t="shared" si="138"/>
        <v>0</v>
      </c>
      <c r="BJ215">
        <f t="shared" si="140"/>
        <v>0</v>
      </c>
      <c r="BK215">
        <f t="shared" si="142"/>
        <v>0</v>
      </c>
      <c r="BN215" s="1">
        <v>377.58428928000001</v>
      </c>
    </row>
    <row r="216" spans="1:69" x14ac:dyDescent="0.25">
      <c r="A216" s="1" t="s">
        <v>629</v>
      </c>
      <c r="B216" s="1" t="s">
        <v>313</v>
      </c>
      <c r="C216" s="1" t="s">
        <v>255</v>
      </c>
      <c r="D216" s="1">
        <v>0</v>
      </c>
      <c r="E216" s="1" t="s">
        <v>314</v>
      </c>
      <c r="F216" s="1">
        <v>421.39063296</v>
      </c>
      <c r="G216" s="1" t="s">
        <v>21</v>
      </c>
      <c r="H216" s="1" t="s">
        <v>254</v>
      </c>
      <c r="I216" s="2">
        <v>42228.40625</v>
      </c>
      <c r="O216" s="1">
        <v>150</v>
      </c>
      <c r="P216" s="1">
        <v>220</v>
      </c>
      <c r="Q216" s="1">
        <v>9.3000000000000007</v>
      </c>
      <c r="T216" s="1">
        <v>0.34</v>
      </c>
      <c r="AF216">
        <f t="shared" si="112"/>
        <v>1.5625</v>
      </c>
      <c r="AG216">
        <f t="shared" si="113"/>
        <v>2.2000000000000002</v>
      </c>
      <c r="AH216">
        <f t="shared" si="114"/>
        <v>0.2623191267311652</v>
      </c>
      <c r="AI216">
        <f t="shared" si="115"/>
        <v>0</v>
      </c>
      <c r="AJ216">
        <f t="shared" si="116"/>
        <v>0</v>
      </c>
      <c r="AK216">
        <f t="shared" si="117"/>
        <v>1.7900389596714753E-2</v>
      </c>
      <c r="AL216">
        <f t="shared" si="118"/>
        <v>9.9999999999999994E-12</v>
      </c>
      <c r="AN216">
        <f t="shared" si="119"/>
        <v>0</v>
      </c>
      <c r="AO216">
        <f t="shared" si="120"/>
        <v>0</v>
      </c>
      <c r="AP216">
        <f t="shared" si="121"/>
        <v>0</v>
      </c>
      <c r="AQ216">
        <f t="shared" si="122"/>
        <v>0</v>
      </c>
      <c r="AR216">
        <f t="shared" si="123"/>
        <v>0</v>
      </c>
      <c r="AS216">
        <f t="shared" si="124"/>
        <v>0</v>
      </c>
      <c r="AT216">
        <f t="shared" si="125"/>
        <v>0</v>
      </c>
      <c r="AU216">
        <f t="shared" si="126"/>
        <v>1000</v>
      </c>
      <c r="AW216">
        <f t="shared" si="127"/>
        <v>3.125</v>
      </c>
      <c r="AX216">
        <f t="shared" si="128"/>
        <v>2.2000000000000002</v>
      </c>
      <c r="AY216">
        <f t="shared" si="129"/>
        <v>0.2623191267311652</v>
      </c>
      <c r="AZ216">
        <f t="shared" si="130"/>
        <v>0</v>
      </c>
      <c r="BA216">
        <f t="shared" si="131"/>
        <v>0</v>
      </c>
      <c r="BB216">
        <f t="shared" si="132"/>
        <v>1.7900389596714753E-2</v>
      </c>
      <c r="BC216">
        <f t="shared" si="133"/>
        <v>9.9999999999999994E-12</v>
      </c>
      <c r="BE216">
        <f t="shared" si="134"/>
        <v>0</v>
      </c>
      <c r="BF216">
        <f t="shared" si="135"/>
        <v>0</v>
      </c>
      <c r="BG216">
        <f t="shared" si="136"/>
        <v>0</v>
      </c>
      <c r="BH216">
        <f t="shared" si="137"/>
        <v>0</v>
      </c>
      <c r="BI216">
        <f t="shared" si="138"/>
        <v>0</v>
      </c>
      <c r="BJ216">
        <f t="shared" si="140"/>
        <v>0</v>
      </c>
      <c r="BK216">
        <f t="shared" si="142"/>
        <v>0</v>
      </c>
      <c r="BN216" s="1">
        <v>421.39063296</v>
      </c>
    </row>
    <row r="217" spans="1:69" x14ac:dyDescent="0.25">
      <c r="A217" s="1" t="s">
        <v>408</v>
      </c>
      <c r="B217" s="1">
        <v>201602558</v>
      </c>
      <c r="C217" s="1" t="s">
        <v>287</v>
      </c>
      <c r="D217" s="1" t="s">
        <v>308</v>
      </c>
      <c r="E217" s="1">
        <v>4953000</v>
      </c>
      <c r="F217" s="1">
        <v>421.48719360000001</v>
      </c>
      <c r="G217" s="1" t="s">
        <v>21</v>
      </c>
      <c r="H217" s="1" t="s">
        <v>254</v>
      </c>
      <c r="I217" s="2">
        <v>42546.520833333336</v>
      </c>
      <c r="K217" s="1">
        <v>7.2785000000000002</v>
      </c>
      <c r="L217" s="1">
        <v>261</v>
      </c>
      <c r="O217" s="1">
        <v>47.2</v>
      </c>
      <c r="P217" s="1">
        <v>75</v>
      </c>
      <c r="Q217" s="1">
        <v>4.53</v>
      </c>
      <c r="V217" s="1">
        <v>33600</v>
      </c>
      <c r="W217" s="1">
        <v>5390</v>
      </c>
      <c r="X217" s="1">
        <v>13300</v>
      </c>
      <c r="Y217" s="1">
        <v>1630</v>
      </c>
      <c r="Z217" s="1">
        <v>14.752000000000001</v>
      </c>
      <c r="AA217" s="1" t="s">
        <v>111</v>
      </c>
      <c r="AB217" s="1" t="s">
        <v>14</v>
      </c>
      <c r="AD217" s="1" t="s">
        <v>24</v>
      </c>
      <c r="AF217">
        <f t="shared" si="112"/>
        <v>0.4916666666666667</v>
      </c>
      <c r="AG217">
        <f t="shared" si="113"/>
        <v>0.75</v>
      </c>
      <c r="AH217">
        <f t="shared" si="114"/>
        <v>0.12777480044001918</v>
      </c>
      <c r="AI217">
        <f t="shared" si="115"/>
        <v>0</v>
      </c>
      <c r="AJ217">
        <f t="shared" si="116"/>
        <v>0</v>
      </c>
      <c r="AK217">
        <f t="shared" si="117"/>
        <v>0</v>
      </c>
      <c r="AL217">
        <f t="shared" si="118"/>
        <v>1.8988908421013618E-4</v>
      </c>
      <c r="AN217">
        <f t="shared" si="119"/>
        <v>0.83836518788362691</v>
      </c>
      <c r="AO217">
        <f t="shared" si="120"/>
        <v>0.22176506891586092</v>
      </c>
      <c r="AP217">
        <f t="shared" si="121"/>
        <v>0.57851994588881106</v>
      </c>
      <c r="AQ217">
        <f t="shared" si="122"/>
        <v>4.1689792139300172E-2</v>
      </c>
      <c r="AR217">
        <f t="shared" si="123"/>
        <v>5.4673486027722186E-4</v>
      </c>
      <c r="AS217" t="e">
        <f t="shared" si="124"/>
        <v>#VALUE!</v>
      </c>
      <c r="AT217" t="e">
        <f t="shared" si="125"/>
        <v>#VALUE!</v>
      </c>
      <c r="AU217">
        <f t="shared" si="126"/>
        <v>5.2662321489389619E-5</v>
      </c>
      <c r="AW217">
        <f t="shared" si="127"/>
        <v>0.98333333333333339</v>
      </c>
      <c r="AX217">
        <f t="shared" si="128"/>
        <v>0.75</v>
      </c>
      <c r="AY217">
        <f t="shared" si="129"/>
        <v>0.12777480044001918</v>
      </c>
      <c r="AZ217">
        <f t="shared" si="130"/>
        <v>0</v>
      </c>
      <c r="BA217">
        <f t="shared" si="131"/>
        <v>0</v>
      </c>
      <c r="BB217">
        <f t="shared" si="132"/>
        <v>0</v>
      </c>
      <c r="BC217">
        <f t="shared" si="133"/>
        <v>1.8988908421013618E-4</v>
      </c>
      <c r="BE217">
        <f t="shared" si="134"/>
        <v>1.6767303757672538</v>
      </c>
      <c r="BF217">
        <f t="shared" si="135"/>
        <v>0.44353013783172185</v>
      </c>
      <c r="BG217">
        <f t="shared" si="136"/>
        <v>0.57851994588881106</v>
      </c>
      <c r="BH217">
        <f t="shared" si="137"/>
        <v>4.1689792139300172E-2</v>
      </c>
      <c r="BI217">
        <f t="shared" si="138"/>
        <v>1.6402045808316655E-3</v>
      </c>
      <c r="BL217">
        <f t="shared" si="139"/>
        <v>5.2662321489389619E-5</v>
      </c>
      <c r="BN217" s="1">
        <v>421.48719360000001</v>
      </c>
      <c r="BO217">
        <f t="shared" ref="BO217:BO239" si="143">SUM(AW217:BC217)</f>
        <v>1.8612980228575626</v>
      </c>
      <c r="BP217">
        <f t="shared" ref="BP217:BP239" si="144">SUM(BE217:BL217)</f>
        <v>2.7421631185294078</v>
      </c>
      <c r="BQ217" s="13">
        <f t="shared" si="141"/>
        <v>0.67876998646811226</v>
      </c>
    </row>
    <row r="218" spans="1:69" x14ac:dyDescent="0.25">
      <c r="A218" s="1" t="s">
        <v>421</v>
      </c>
      <c r="B218" s="1">
        <v>201602467</v>
      </c>
      <c r="C218" s="1" t="s">
        <v>287</v>
      </c>
      <c r="D218" s="1" t="s">
        <v>307</v>
      </c>
      <c r="E218" s="1">
        <v>4953000</v>
      </c>
      <c r="F218" s="1">
        <v>421.48719360000001</v>
      </c>
      <c r="G218" s="1" t="s">
        <v>21</v>
      </c>
      <c r="H218" s="1" t="s">
        <v>254</v>
      </c>
      <c r="I218" s="2">
        <v>42539.541666666664</v>
      </c>
      <c r="K218" s="1">
        <v>7.4039999999999999</v>
      </c>
      <c r="L218" s="1">
        <v>259</v>
      </c>
      <c r="O218" s="1">
        <v>47.4</v>
      </c>
      <c r="P218" s="1">
        <v>73</v>
      </c>
      <c r="Q218" s="1">
        <v>4.29</v>
      </c>
      <c r="V218" s="1">
        <v>32500</v>
      </c>
      <c r="W218" s="1">
        <v>5240</v>
      </c>
      <c r="X218" s="1">
        <v>12400</v>
      </c>
      <c r="Y218" s="1">
        <v>1590</v>
      </c>
      <c r="Z218" s="1">
        <v>48.893000000000001</v>
      </c>
      <c r="AA218" s="1">
        <v>49.2</v>
      </c>
      <c r="AB218" s="1">
        <v>5.6840000000000002</v>
      </c>
      <c r="AD218" s="1" t="s">
        <v>24</v>
      </c>
      <c r="AF218">
        <f t="shared" si="112"/>
        <v>0.49374999999999997</v>
      </c>
      <c r="AG218">
        <f t="shared" si="113"/>
        <v>0.73</v>
      </c>
      <c r="AH218">
        <f t="shared" si="114"/>
        <v>0.12100527458889233</v>
      </c>
      <c r="AI218">
        <f t="shared" si="115"/>
        <v>0</v>
      </c>
      <c r="AJ218">
        <f t="shared" si="116"/>
        <v>0</v>
      </c>
      <c r="AK218">
        <f t="shared" si="117"/>
        <v>0</v>
      </c>
      <c r="AL218">
        <f t="shared" si="118"/>
        <v>2.5351286304979033E-4</v>
      </c>
      <c r="AN218">
        <f t="shared" si="119"/>
        <v>0.8109187085183891</v>
      </c>
      <c r="AO218">
        <f t="shared" si="120"/>
        <v>0.21559349927998353</v>
      </c>
      <c r="AP218">
        <f t="shared" si="121"/>
        <v>0.53937197962565842</v>
      </c>
      <c r="AQ218">
        <f t="shared" si="122"/>
        <v>4.0666729755513664E-2</v>
      </c>
      <c r="AR218">
        <f t="shared" si="123"/>
        <v>1.812059891779705E-3</v>
      </c>
      <c r="AS218">
        <f t="shared" si="124"/>
        <v>8.8100993822186411E-4</v>
      </c>
      <c r="AT218">
        <f t="shared" si="125"/>
        <v>1.0346208453165387E-4</v>
      </c>
      <c r="AU218">
        <f t="shared" si="126"/>
        <v>3.944573020752771E-5</v>
      </c>
      <c r="AW218">
        <f t="shared" si="127"/>
        <v>0.98749999999999993</v>
      </c>
      <c r="AX218">
        <f t="shared" si="128"/>
        <v>0.73</v>
      </c>
      <c r="AY218">
        <f t="shared" si="129"/>
        <v>0.12100527458889233</v>
      </c>
      <c r="AZ218">
        <f t="shared" si="130"/>
        <v>0</v>
      </c>
      <c r="BA218">
        <f t="shared" si="131"/>
        <v>0</v>
      </c>
      <c r="BB218">
        <f t="shared" si="132"/>
        <v>0</v>
      </c>
      <c r="BC218">
        <f t="shared" si="133"/>
        <v>2.5351286304979033E-4</v>
      </c>
      <c r="BE218">
        <f t="shared" si="134"/>
        <v>1.6218374170367782</v>
      </c>
      <c r="BF218">
        <f t="shared" si="135"/>
        <v>0.43118699855996706</v>
      </c>
      <c r="BG218">
        <f t="shared" si="136"/>
        <v>0.53937197962565842</v>
      </c>
      <c r="BH218">
        <f t="shared" si="137"/>
        <v>4.0666729755513664E-2</v>
      </c>
      <c r="BI218">
        <f t="shared" si="138"/>
        <v>5.4361796753391147E-3</v>
      </c>
      <c r="BJ218">
        <f t="shared" si="140"/>
        <v>1.7620198764437282E-3</v>
      </c>
      <c r="BK218">
        <f t="shared" si="142"/>
        <v>2.0692416906330775E-4</v>
      </c>
      <c r="BL218">
        <f t="shared" si="139"/>
        <v>3.944573020752771E-5</v>
      </c>
      <c r="BN218" s="1">
        <v>421.48719360000001</v>
      </c>
      <c r="BO218">
        <f t="shared" si="143"/>
        <v>1.838758787451942</v>
      </c>
      <c r="BP218">
        <f t="shared" si="144"/>
        <v>2.6405076944289712</v>
      </c>
      <c r="BQ218">
        <f t="shared" si="141"/>
        <v>0.69636562367586163</v>
      </c>
    </row>
    <row r="219" spans="1:69" x14ac:dyDescent="0.25">
      <c r="A219" s="1" t="s">
        <v>407</v>
      </c>
      <c r="B219" s="1">
        <v>201602157</v>
      </c>
      <c r="C219" s="1" t="s">
        <v>287</v>
      </c>
      <c r="D219" s="1" t="s">
        <v>304</v>
      </c>
      <c r="E219" s="1">
        <v>4953000</v>
      </c>
      <c r="F219" s="1">
        <v>421.48719360000001</v>
      </c>
      <c r="G219" s="1" t="s">
        <v>21</v>
      </c>
      <c r="H219" s="1" t="s">
        <v>254</v>
      </c>
      <c r="I219" s="2">
        <v>42526.291666666664</v>
      </c>
      <c r="K219" s="1">
        <v>7.2765000000000004</v>
      </c>
      <c r="L219" s="1">
        <v>265</v>
      </c>
      <c r="O219" s="1">
        <v>47.6</v>
      </c>
      <c r="P219" s="1">
        <v>74</v>
      </c>
      <c r="Q219" s="1">
        <v>3.89</v>
      </c>
      <c r="V219" s="1">
        <v>31800</v>
      </c>
      <c r="W219" s="1">
        <v>5380</v>
      </c>
      <c r="X219" s="1">
        <v>12300</v>
      </c>
      <c r="Y219" s="1">
        <v>1790</v>
      </c>
      <c r="Z219" s="1">
        <v>81.054000000000002</v>
      </c>
      <c r="AA219" s="1">
        <v>88.8</v>
      </c>
      <c r="AB219" s="1">
        <v>5.5449999999999999</v>
      </c>
      <c r="AD219" s="1" t="s">
        <v>24</v>
      </c>
      <c r="AF219">
        <f t="shared" si="112"/>
        <v>0.49583333333333335</v>
      </c>
      <c r="AG219">
        <f t="shared" si="113"/>
        <v>0.74</v>
      </c>
      <c r="AH219">
        <f t="shared" si="114"/>
        <v>0.10972273150368092</v>
      </c>
      <c r="AI219">
        <f t="shared" si="115"/>
        <v>0</v>
      </c>
      <c r="AJ219">
        <f t="shared" si="116"/>
        <v>0</v>
      </c>
      <c r="AK219">
        <f t="shared" si="117"/>
        <v>0</v>
      </c>
      <c r="AL219">
        <f t="shared" si="118"/>
        <v>1.8901662311868989E-4</v>
      </c>
      <c r="AN219">
        <f t="shared" si="119"/>
        <v>0.79345276710414692</v>
      </c>
      <c r="AO219">
        <f t="shared" si="120"/>
        <v>0.22135363094013577</v>
      </c>
      <c r="AP219">
        <f t="shared" si="121"/>
        <v>0.53502220559641922</v>
      </c>
      <c r="AQ219">
        <f t="shared" si="122"/>
        <v>4.5782041674446203E-2</v>
      </c>
      <c r="AR219">
        <f t="shared" si="123"/>
        <v>3.0040026684456304E-3</v>
      </c>
      <c r="AS219">
        <f t="shared" si="124"/>
        <v>1.5901154982540962E-3</v>
      </c>
      <c r="AT219">
        <f t="shared" si="125"/>
        <v>1.0093195966362081E-4</v>
      </c>
      <c r="AU219">
        <f t="shared" si="126"/>
        <v>5.2905399720958145E-5</v>
      </c>
      <c r="AW219">
        <f t="shared" si="127"/>
        <v>0.9916666666666667</v>
      </c>
      <c r="AX219">
        <f t="shared" si="128"/>
        <v>0.74</v>
      </c>
      <c r="AY219">
        <f t="shared" si="129"/>
        <v>0.10972273150368092</v>
      </c>
      <c r="AZ219">
        <f t="shared" si="130"/>
        <v>0</v>
      </c>
      <c r="BA219">
        <f t="shared" si="131"/>
        <v>0</v>
      </c>
      <c r="BB219">
        <f t="shared" si="132"/>
        <v>0</v>
      </c>
      <c r="BC219">
        <f t="shared" si="133"/>
        <v>1.8901662311868989E-4</v>
      </c>
      <c r="BE219">
        <f t="shared" si="134"/>
        <v>1.5869055342082938</v>
      </c>
      <c r="BF219">
        <f t="shared" si="135"/>
        <v>0.44270726188027154</v>
      </c>
      <c r="BG219">
        <f t="shared" si="136"/>
        <v>0.53502220559641922</v>
      </c>
      <c r="BH219">
        <f t="shared" si="137"/>
        <v>4.5782041674446203E-2</v>
      </c>
      <c r="BI219">
        <f t="shared" si="138"/>
        <v>9.0120080053368908E-3</v>
      </c>
      <c r="BJ219">
        <f t="shared" si="140"/>
        <v>3.1802309965081924E-3</v>
      </c>
      <c r="BK219">
        <f t="shared" si="142"/>
        <v>2.0186391932724163E-4</v>
      </c>
      <c r="BL219">
        <f t="shared" si="139"/>
        <v>5.2905399720958145E-5</v>
      </c>
      <c r="BN219" s="1">
        <v>421.48719360000001</v>
      </c>
      <c r="BO219">
        <f t="shared" si="143"/>
        <v>1.8415784147934662</v>
      </c>
      <c r="BP219">
        <f t="shared" si="144"/>
        <v>2.6228640516803243</v>
      </c>
      <c r="BQ219">
        <f t="shared" si="141"/>
        <v>0.70212499714335874</v>
      </c>
    </row>
    <row r="220" spans="1:69" x14ac:dyDescent="0.25">
      <c r="A220" s="1" t="s">
        <v>406</v>
      </c>
      <c r="B220" s="1">
        <v>201602392</v>
      </c>
      <c r="C220" s="1" t="s">
        <v>287</v>
      </c>
      <c r="D220" s="1" t="s">
        <v>306</v>
      </c>
      <c r="E220" s="1">
        <v>4953000</v>
      </c>
      <c r="F220" s="1">
        <v>421.48719360000001</v>
      </c>
      <c r="G220" s="1" t="s">
        <v>21</v>
      </c>
      <c r="H220" s="1" t="s">
        <v>254</v>
      </c>
      <c r="I220" s="2">
        <v>42534.409722222219</v>
      </c>
      <c r="K220" s="1">
        <v>7.2214999999999998</v>
      </c>
      <c r="L220" s="1">
        <v>270</v>
      </c>
      <c r="O220" s="1">
        <v>49.8</v>
      </c>
      <c r="P220" s="1">
        <v>73</v>
      </c>
      <c r="Q220" s="1">
        <v>4.68</v>
      </c>
      <c r="V220" s="1">
        <v>33000</v>
      </c>
      <c r="W220" s="1">
        <v>5290</v>
      </c>
      <c r="X220" s="1">
        <v>13300</v>
      </c>
      <c r="Y220" s="1">
        <v>1850</v>
      </c>
      <c r="Z220" s="1">
        <v>78.093999999999994</v>
      </c>
      <c r="AA220" s="1">
        <v>101</v>
      </c>
      <c r="AB220" s="1">
        <v>6.9889999999999999</v>
      </c>
      <c r="AD220" s="1" t="s">
        <v>24</v>
      </c>
      <c r="AF220">
        <f t="shared" si="112"/>
        <v>0.51874999999999993</v>
      </c>
      <c r="AG220">
        <f t="shared" si="113"/>
        <v>0.73</v>
      </c>
      <c r="AH220">
        <f t="shared" si="114"/>
        <v>0.13200575409697343</v>
      </c>
      <c r="AI220">
        <f t="shared" si="115"/>
        <v>0</v>
      </c>
      <c r="AJ220">
        <f t="shared" si="116"/>
        <v>0</v>
      </c>
      <c r="AK220">
        <f t="shared" si="117"/>
        <v>0</v>
      </c>
      <c r="AL220">
        <f t="shared" si="118"/>
        <v>1.6653288277850207E-4</v>
      </c>
      <c r="AN220">
        <f t="shared" si="119"/>
        <v>0.82339438095713358</v>
      </c>
      <c r="AO220">
        <f t="shared" si="120"/>
        <v>0.21765068915860933</v>
      </c>
      <c r="AP220">
        <f t="shared" si="121"/>
        <v>0.57851994588881106</v>
      </c>
      <c r="AQ220">
        <f t="shared" si="122"/>
        <v>4.7316635250125964E-2</v>
      </c>
      <c r="AR220">
        <f t="shared" si="123"/>
        <v>2.8942999036394631E-3</v>
      </c>
      <c r="AS220">
        <f t="shared" si="124"/>
        <v>1.8085773122034202E-3</v>
      </c>
      <c r="AT220">
        <f t="shared" si="125"/>
        <v>1.2721613455167642E-4</v>
      </c>
      <c r="AU220">
        <f t="shared" si="126"/>
        <v>6.0048200890754544E-5</v>
      </c>
      <c r="AW220">
        <f t="shared" si="127"/>
        <v>1.0374999999999999</v>
      </c>
      <c r="AX220">
        <f t="shared" si="128"/>
        <v>0.73</v>
      </c>
      <c r="AY220">
        <f t="shared" si="129"/>
        <v>0.13200575409697343</v>
      </c>
      <c r="AZ220">
        <f t="shared" si="130"/>
        <v>0</v>
      </c>
      <c r="BA220">
        <f t="shared" si="131"/>
        <v>0</v>
      </c>
      <c r="BB220">
        <f t="shared" si="132"/>
        <v>0</v>
      </c>
      <c r="BC220">
        <f t="shared" si="133"/>
        <v>1.6653288277850207E-4</v>
      </c>
      <c r="BE220">
        <f t="shared" si="134"/>
        <v>1.6467887619142672</v>
      </c>
      <c r="BF220">
        <f t="shared" si="135"/>
        <v>0.43530137831721866</v>
      </c>
      <c r="BG220">
        <f t="shared" si="136"/>
        <v>0.57851994588881106</v>
      </c>
      <c r="BH220">
        <f t="shared" si="137"/>
        <v>4.7316635250125964E-2</v>
      </c>
      <c r="BI220">
        <f t="shared" si="138"/>
        <v>8.6828997109183893E-3</v>
      </c>
      <c r="BJ220">
        <f t="shared" si="140"/>
        <v>3.6171546244068405E-3</v>
      </c>
      <c r="BK220">
        <f t="shared" si="142"/>
        <v>2.5443226910335285E-4</v>
      </c>
      <c r="BL220">
        <f t="shared" si="139"/>
        <v>6.0048200890754544E-5</v>
      </c>
      <c r="BN220" s="1">
        <v>421.48719360000001</v>
      </c>
      <c r="BO220">
        <f t="shared" si="143"/>
        <v>1.8996722869797518</v>
      </c>
      <c r="BP220">
        <f t="shared" si="144"/>
        <v>2.7205412561757418</v>
      </c>
      <c r="BQ220">
        <f t="shared" si="141"/>
        <v>0.69826997942685731</v>
      </c>
    </row>
    <row r="221" spans="1:69" x14ac:dyDescent="0.25">
      <c r="A221" s="1" t="s">
        <v>427</v>
      </c>
      <c r="B221" s="1">
        <v>201602105</v>
      </c>
      <c r="C221" s="1" t="s">
        <v>287</v>
      </c>
      <c r="D221" s="1" t="s">
        <v>315</v>
      </c>
      <c r="E221" s="1">
        <v>4953000</v>
      </c>
      <c r="F221" s="1">
        <v>421.48719360000001</v>
      </c>
      <c r="G221" s="1" t="s">
        <v>21</v>
      </c>
      <c r="H221" s="1" t="s">
        <v>254</v>
      </c>
      <c r="I221" s="2">
        <v>42521.53125</v>
      </c>
      <c r="K221" s="1">
        <v>7.4454999999999991</v>
      </c>
      <c r="L221" s="1">
        <v>303</v>
      </c>
      <c r="O221" s="1">
        <v>57.7</v>
      </c>
      <c r="P221" s="1">
        <v>87</v>
      </c>
      <c r="Q221" s="1">
        <v>5.47</v>
      </c>
      <c r="V221" s="1">
        <v>39500</v>
      </c>
      <c r="W221" s="1">
        <v>6790</v>
      </c>
      <c r="X221" s="1">
        <v>15400</v>
      </c>
      <c r="Y221" s="1">
        <v>1830</v>
      </c>
      <c r="Z221" s="1">
        <v>49.835999999999999</v>
      </c>
      <c r="AA221" s="1">
        <v>42.1</v>
      </c>
      <c r="AB221" s="1">
        <v>5.3070000000000004</v>
      </c>
      <c r="AD221" s="1" t="s">
        <v>24</v>
      </c>
      <c r="AF221">
        <f t="shared" si="112"/>
        <v>0.6010416666666667</v>
      </c>
      <c r="AG221">
        <f t="shared" si="113"/>
        <v>0.87</v>
      </c>
      <c r="AH221">
        <f t="shared" si="114"/>
        <v>0.15428877669026597</v>
      </c>
      <c r="AI221">
        <f t="shared" si="115"/>
        <v>0</v>
      </c>
      <c r="AJ221">
        <f t="shared" si="116"/>
        <v>0</v>
      </c>
      <c r="AK221">
        <f t="shared" si="117"/>
        <v>0</v>
      </c>
      <c r="AL221">
        <f t="shared" si="118"/>
        <v>2.7893306563399757E-4</v>
      </c>
      <c r="AN221">
        <f t="shared" si="119"/>
        <v>0.98557812266081146</v>
      </c>
      <c r="AO221">
        <f t="shared" si="120"/>
        <v>0.27936638551738324</v>
      </c>
      <c r="AP221">
        <f t="shared" si="121"/>
        <v>0.66986520050283382</v>
      </c>
      <c r="AQ221">
        <f t="shared" si="122"/>
        <v>4.680510405823271E-2</v>
      </c>
      <c r="AR221">
        <f t="shared" si="123"/>
        <v>1.8470091171892372E-3</v>
      </c>
      <c r="AS221">
        <f t="shared" si="124"/>
        <v>7.5387232518578211E-4</v>
      </c>
      <c r="AT221">
        <f t="shared" si="125"/>
        <v>9.6599803414758456E-5</v>
      </c>
      <c r="AU221">
        <f t="shared" si="126"/>
        <v>3.5850894827655547E-5</v>
      </c>
      <c r="AW221">
        <f t="shared" si="127"/>
        <v>1.2020833333333334</v>
      </c>
      <c r="AX221">
        <f t="shared" si="128"/>
        <v>0.87</v>
      </c>
      <c r="AY221">
        <f t="shared" si="129"/>
        <v>0.15428877669026597</v>
      </c>
      <c r="AZ221">
        <f t="shared" si="130"/>
        <v>0</v>
      </c>
      <c r="BA221">
        <f t="shared" si="131"/>
        <v>0</v>
      </c>
      <c r="BB221">
        <f t="shared" si="132"/>
        <v>0</v>
      </c>
      <c r="BC221">
        <f t="shared" si="133"/>
        <v>2.7893306563399757E-4</v>
      </c>
      <c r="BE221">
        <f t="shared" si="134"/>
        <v>1.9711562453216229</v>
      </c>
      <c r="BF221">
        <f t="shared" si="135"/>
        <v>0.55873277103476648</v>
      </c>
      <c r="BG221">
        <f t="shared" si="136"/>
        <v>0.66986520050283382</v>
      </c>
      <c r="BH221">
        <f t="shared" si="137"/>
        <v>4.680510405823271E-2</v>
      </c>
      <c r="BI221">
        <f t="shared" si="138"/>
        <v>5.5410273515677112E-3</v>
      </c>
      <c r="BJ221">
        <f t="shared" si="140"/>
        <v>1.5077446503715642E-3</v>
      </c>
      <c r="BK221">
        <f t="shared" si="142"/>
        <v>1.9319960682951691E-4</v>
      </c>
      <c r="BL221">
        <f t="shared" si="139"/>
        <v>3.5850894827655547E-5</v>
      </c>
      <c r="BN221" s="1">
        <v>421.48719360000001</v>
      </c>
      <c r="BO221">
        <f t="shared" si="143"/>
        <v>2.2266510430892335</v>
      </c>
      <c r="BP221">
        <f t="shared" si="144"/>
        <v>3.2538371434210527</v>
      </c>
      <c r="BQ221" s="13">
        <f t="shared" si="141"/>
        <v>0.68431545432177165</v>
      </c>
    </row>
    <row r="222" spans="1:69" x14ac:dyDescent="0.25">
      <c r="A222" s="1" t="s">
        <v>425</v>
      </c>
      <c r="B222" s="1">
        <v>201602106</v>
      </c>
      <c r="C222" s="1" t="s">
        <v>287</v>
      </c>
      <c r="D222" s="1" t="s">
        <v>303</v>
      </c>
      <c r="E222" s="1">
        <v>4953000</v>
      </c>
      <c r="F222" s="1">
        <v>421.48719360000001</v>
      </c>
      <c r="G222" s="1" t="s">
        <v>21</v>
      </c>
      <c r="H222" s="1" t="s">
        <v>254</v>
      </c>
      <c r="I222" s="2">
        <v>42521.479166666664</v>
      </c>
      <c r="K222" s="1">
        <v>7.4215</v>
      </c>
      <c r="L222" s="1">
        <v>303</v>
      </c>
      <c r="O222" s="1">
        <v>59.3</v>
      </c>
      <c r="P222" s="1">
        <v>88</v>
      </c>
      <c r="Q222" s="1">
        <v>5.45</v>
      </c>
      <c r="V222" s="1">
        <v>39400</v>
      </c>
      <c r="W222" s="1">
        <v>6840</v>
      </c>
      <c r="X222" s="1">
        <v>15500</v>
      </c>
      <c r="Y222" s="1">
        <v>1750</v>
      </c>
      <c r="Z222" s="1">
        <v>34.529000000000003</v>
      </c>
      <c r="AA222" s="1">
        <v>27.2</v>
      </c>
      <c r="AB222" s="1" t="s">
        <v>14</v>
      </c>
      <c r="AD222" s="1" t="s">
        <v>24</v>
      </c>
      <c r="AF222">
        <f t="shared" si="112"/>
        <v>0.6177083333333333</v>
      </c>
      <c r="AG222">
        <f t="shared" si="113"/>
        <v>0.88</v>
      </c>
      <c r="AH222">
        <f t="shared" si="114"/>
        <v>0.1537246495360054</v>
      </c>
      <c r="AI222">
        <f t="shared" si="115"/>
        <v>0</v>
      </c>
      <c r="AJ222">
        <f t="shared" si="116"/>
        <v>0</v>
      </c>
      <c r="AK222">
        <f t="shared" si="117"/>
        <v>0</v>
      </c>
      <c r="AL222">
        <f t="shared" si="118"/>
        <v>2.6393683223657251E-4</v>
      </c>
      <c r="AN222">
        <f t="shared" si="119"/>
        <v>0.9830829881730625</v>
      </c>
      <c r="AO222">
        <f t="shared" si="120"/>
        <v>0.28142357539600904</v>
      </c>
      <c r="AP222">
        <f t="shared" si="121"/>
        <v>0.67421497453207302</v>
      </c>
      <c r="AQ222">
        <f t="shared" si="122"/>
        <v>4.4758979290659695E-2</v>
      </c>
      <c r="AR222">
        <f t="shared" si="123"/>
        <v>1.2797049885108593E-3</v>
      </c>
      <c r="AS222">
        <f t="shared" si="124"/>
        <v>4.8706240487062403E-4</v>
      </c>
      <c r="AT222" t="e">
        <f t="shared" si="125"/>
        <v>#VALUE!</v>
      </c>
      <c r="AU222">
        <f t="shared" si="126"/>
        <v>3.7887853374843594E-5</v>
      </c>
      <c r="AW222">
        <f t="shared" si="127"/>
        <v>1.2354166666666666</v>
      </c>
      <c r="AX222">
        <f t="shared" si="128"/>
        <v>0.88</v>
      </c>
      <c r="AY222">
        <f t="shared" si="129"/>
        <v>0.1537246495360054</v>
      </c>
      <c r="AZ222">
        <f t="shared" si="130"/>
        <v>0</v>
      </c>
      <c r="BA222">
        <f t="shared" si="131"/>
        <v>0</v>
      </c>
      <c r="BB222">
        <f t="shared" si="132"/>
        <v>0</v>
      </c>
      <c r="BC222">
        <f t="shared" si="133"/>
        <v>2.6393683223657251E-4</v>
      </c>
      <c r="BE222">
        <f t="shared" si="134"/>
        <v>1.966165976346125</v>
      </c>
      <c r="BF222">
        <f t="shared" si="135"/>
        <v>0.56284715079201808</v>
      </c>
      <c r="BG222">
        <f t="shared" si="136"/>
        <v>0.67421497453207302</v>
      </c>
      <c r="BH222">
        <f t="shared" si="137"/>
        <v>4.4758979290659695E-2</v>
      </c>
      <c r="BI222">
        <f t="shared" si="138"/>
        <v>3.8391149655325777E-3</v>
      </c>
      <c r="BJ222">
        <f t="shared" si="140"/>
        <v>9.7412480974124805E-4</v>
      </c>
      <c r="BL222">
        <f t="shared" si="139"/>
        <v>3.7887853374843594E-5</v>
      </c>
      <c r="BN222" s="1">
        <v>421.48719360000001</v>
      </c>
      <c r="BO222">
        <f t="shared" si="143"/>
        <v>2.2694052530349085</v>
      </c>
      <c r="BP222">
        <f t="shared" si="144"/>
        <v>3.2528382085895244</v>
      </c>
      <c r="BQ222">
        <f t="shared" si="141"/>
        <v>0.69766926834610499</v>
      </c>
    </row>
    <row r="223" spans="1:69" x14ac:dyDescent="0.25">
      <c r="A223" s="1" t="s">
        <v>423</v>
      </c>
      <c r="B223" s="1">
        <v>201601867</v>
      </c>
      <c r="C223" s="1" t="s">
        <v>287</v>
      </c>
      <c r="D223" s="1" t="s">
        <v>302</v>
      </c>
      <c r="E223" s="1">
        <v>4953000</v>
      </c>
      <c r="F223" s="1">
        <v>421.48719360000001</v>
      </c>
      <c r="G223" s="1" t="s">
        <v>21</v>
      </c>
      <c r="H223" s="1" t="s">
        <v>254</v>
      </c>
      <c r="I223" s="2">
        <v>42511.53125</v>
      </c>
      <c r="K223" s="1">
        <v>7.416500000000001</v>
      </c>
      <c r="L223" s="1">
        <v>378</v>
      </c>
      <c r="O223" s="1">
        <v>86.7</v>
      </c>
      <c r="P223" s="1">
        <v>95</v>
      </c>
      <c r="Q223" s="1">
        <v>7.34</v>
      </c>
      <c r="V223" s="1">
        <v>46900</v>
      </c>
      <c r="W223" s="1">
        <v>8150</v>
      </c>
      <c r="X223" s="1">
        <v>24800</v>
      </c>
      <c r="Y223" s="1">
        <v>2100</v>
      </c>
      <c r="Z223" s="1">
        <v>19.852</v>
      </c>
      <c r="AA223" s="1">
        <v>26.9</v>
      </c>
      <c r="AB223" s="1" t="s">
        <v>14</v>
      </c>
      <c r="AD223" s="1" t="s">
        <v>24</v>
      </c>
      <c r="AF223">
        <f t="shared" si="112"/>
        <v>0.90312500000000007</v>
      </c>
      <c r="AG223">
        <f t="shared" si="113"/>
        <v>0.95</v>
      </c>
      <c r="AH223">
        <f t="shared" si="114"/>
        <v>0.20703466561362929</v>
      </c>
      <c r="AI223">
        <f t="shared" si="115"/>
        <v>0</v>
      </c>
      <c r="AJ223">
        <f t="shared" si="116"/>
        <v>0</v>
      </c>
      <c r="AK223">
        <f t="shared" si="117"/>
        <v>0</v>
      </c>
      <c r="AL223">
        <f t="shared" si="118"/>
        <v>2.6091557230141353E-4</v>
      </c>
      <c r="AN223">
        <f t="shared" si="119"/>
        <v>1.1702180747542292</v>
      </c>
      <c r="AO223">
        <f t="shared" si="120"/>
        <v>0.33532195021600492</v>
      </c>
      <c r="AP223">
        <f t="shared" si="121"/>
        <v>1.0787439592513168</v>
      </c>
      <c r="AQ223">
        <f t="shared" si="122"/>
        <v>5.3710775148791634E-2</v>
      </c>
      <c r="AR223">
        <f t="shared" si="123"/>
        <v>7.3574975909865834E-4</v>
      </c>
      <c r="AS223">
        <f t="shared" si="124"/>
        <v>4.81690393052198E-4</v>
      </c>
      <c r="AT223" t="e">
        <f t="shared" si="125"/>
        <v>#VALUE!</v>
      </c>
      <c r="AU223">
        <f t="shared" si="126"/>
        <v>3.8326574040003342E-5</v>
      </c>
      <c r="AW223">
        <f t="shared" si="127"/>
        <v>1.8062500000000001</v>
      </c>
      <c r="AX223">
        <f t="shared" si="128"/>
        <v>0.95</v>
      </c>
      <c r="AY223">
        <f t="shared" si="129"/>
        <v>0.20703466561362929</v>
      </c>
      <c r="AZ223">
        <f t="shared" si="130"/>
        <v>0</v>
      </c>
      <c r="BA223">
        <f t="shared" si="131"/>
        <v>0</v>
      </c>
      <c r="BB223">
        <f t="shared" si="132"/>
        <v>0</v>
      </c>
      <c r="BC223">
        <f t="shared" si="133"/>
        <v>2.6091557230141353E-4</v>
      </c>
      <c r="BE223">
        <f t="shared" si="134"/>
        <v>2.3404361495084585</v>
      </c>
      <c r="BF223">
        <f t="shared" si="135"/>
        <v>0.67064390043200983</v>
      </c>
      <c r="BG223">
        <f t="shared" si="136"/>
        <v>1.0787439592513168</v>
      </c>
      <c r="BH223">
        <f t="shared" si="137"/>
        <v>5.3710775148791634E-2</v>
      </c>
      <c r="BI223">
        <f t="shared" si="138"/>
        <v>2.2072492772959749E-3</v>
      </c>
      <c r="BJ223">
        <f t="shared" si="140"/>
        <v>9.63380786104396E-4</v>
      </c>
      <c r="BL223">
        <f t="shared" si="139"/>
        <v>3.8326574040003342E-5</v>
      </c>
      <c r="BN223" s="1">
        <v>421.48719360000001</v>
      </c>
      <c r="BO223">
        <f t="shared" si="143"/>
        <v>2.9635455811859308</v>
      </c>
      <c r="BP223">
        <f t="shared" si="144"/>
        <v>4.1467437409780175</v>
      </c>
      <c r="BQ223">
        <f t="shared" si="141"/>
        <v>0.7146681266797964</v>
      </c>
    </row>
    <row r="224" spans="1:69" x14ac:dyDescent="0.25">
      <c r="A224" s="1" t="s">
        <v>458</v>
      </c>
      <c r="B224" s="1">
        <v>201601704</v>
      </c>
      <c r="C224" s="1" t="s">
        <v>287</v>
      </c>
      <c r="D224" s="1" t="s">
        <v>301</v>
      </c>
      <c r="E224" s="1">
        <v>4953000</v>
      </c>
      <c r="F224" s="1">
        <v>421.48719360000001</v>
      </c>
      <c r="G224" s="1" t="s">
        <v>21</v>
      </c>
      <c r="H224" s="1" t="s">
        <v>254</v>
      </c>
      <c r="I224" s="2">
        <v>42505.395833333336</v>
      </c>
      <c r="K224" s="1">
        <v>7.8109999999999999</v>
      </c>
      <c r="L224" s="1">
        <v>445</v>
      </c>
      <c r="O224" s="1">
        <v>111</v>
      </c>
      <c r="P224" s="1">
        <v>108</v>
      </c>
      <c r="Q224" s="1">
        <v>9.6300000000000008</v>
      </c>
      <c r="V224" s="1">
        <v>56100</v>
      </c>
      <c r="W224" s="1">
        <v>10700</v>
      </c>
      <c r="X224" s="1">
        <v>23900</v>
      </c>
      <c r="Y224" s="1">
        <v>1820</v>
      </c>
      <c r="Z224" s="1">
        <v>33.954000000000001</v>
      </c>
      <c r="AA224" s="1">
        <v>29.9</v>
      </c>
      <c r="AB224" s="1" t="s">
        <v>14</v>
      </c>
      <c r="AD224" s="1">
        <v>18.806000000000001</v>
      </c>
      <c r="AF224">
        <f t="shared" si="112"/>
        <v>1.15625</v>
      </c>
      <c r="AG224">
        <f t="shared" si="113"/>
        <v>1.08</v>
      </c>
      <c r="AH224">
        <f t="shared" si="114"/>
        <v>0.27162722477646462</v>
      </c>
      <c r="AI224">
        <f t="shared" si="115"/>
        <v>0</v>
      </c>
      <c r="AJ224">
        <f t="shared" si="116"/>
        <v>0</v>
      </c>
      <c r="AK224">
        <f t="shared" si="117"/>
        <v>0</v>
      </c>
      <c r="AL224">
        <f t="shared" si="118"/>
        <v>6.4714261574858164E-4</v>
      </c>
      <c r="AN224">
        <f t="shared" si="119"/>
        <v>1.3997704476271271</v>
      </c>
      <c r="AO224">
        <f t="shared" si="120"/>
        <v>0.44023863402592062</v>
      </c>
      <c r="AP224">
        <f t="shared" si="121"/>
        <v>1.0395959929881642</v>
      </c>
      <c r="AQ224">
        <f t="shared" si="122"/>
        <v>4.654933846228608E-2</v>
      </c>
      <c r="AR224">
        <f t="shared" si="123"/>
        <v>1.2583944852123639E-3</v>
      </c>
      <c r="AS224">
        <f t="shared" si="124"/>
        <v>5.3541051123645806E-4</v>
      </c>
      <c r="AT224" t="e">
        <f t="shared" si="125"/>
        <v>#VALUE!</v>
      </c>
      <c r="AU224">
        <f t="shared" si="126"/>
        <v>1.5452544395384126E-5</v>
      </c>
      <c r="AW224">
        <f t="shared" si="127"/>
        <v>2.3125</v>
      </c>
      <c r="AX224">
        <f t="shared" si="128"/>
        <v>1.08</v>
      </c>
      <c r="AY224">
        <f t="shared" si="129"/>
        <v>0.27162722477646462</v>
      </c>
      <c r="AZ224">
        <f t="shared" si="130"/>
        <v>0</v>
      </c>
      <c r="BA224">
        <f t="shared" si="131"/>
        <v>0</v>
      </c>
      <c r="BB224">
        <f t="shared" si="132"/>
        <v>0</v>
      </c>
      <c r="BC224">
        <f t="shared" si="133"/>
        <v>6.4714261574858164E-4</v>
      </c>
      <c r="BE224">
        <f t="shared" si="134"/>
        <v>2.7995408952542542</v>
      </c>
      <c r="BF224">
        <f t="shared" si="135"/>
        <v>0.88047726805184123</v>
      </c>
      <c r="BG224">
        <f t="shared" si="136"/>
        <v>1.0395959929881642</v>
      </c>
      <c r="BH224">
        <f t="shared" si="137"/>
        <v>4.654933846228608E-2</v>
      </c>
      <c r="BI224">
        <f t="shared" si="138"/>
        <v>3.775183455637092E-3</v>
      </c>
      <c r="BJ224">
        <f t="shared" si="140"/>
        <v>1.0708210224729161E-3</v>
      </c>
      <c r="BL224">
        <f t="shared" si="139"/>
        <v>1.5452544395384126E-5</v>
      </c>
      <c r="BN224" s="1">
        <v>421.48719360000001</v>
      </c>
      <c r="BO224">
        <f t="shared" si="143"/>
        <v>3.6647743673922131</v>
      </c>
      <c r="BP224">
        <f t="shared" si="144"/>
        <v>4.7710249517790508</v>
      </c>
      <c r="BQ224">
        <f t="shared" si="141"/>
        <v>0.76813146114980346</v>
      </c>
    </row>
    <row r="225" spans="1:69" x14ac:dyDescent="0.25">
      <c r="A225" s="1" t="s">
        <v>441</v>
      </c>
      <c r="B225" s="1">
        <v>201601638</v>
      </c>
      <c r="C225" s="1" t="s">
        <v>287</v>
      </c>
      <c r="D225" s="1" t="s">
        <v>300</v>
      </c>
      <c r="E225" s="1">
        <v>4953000</v>
      </c>
      <c r="F225" s="1">
        <v>421.48719360000001</v>
      </c>
      <c r="G225" s="1" t="s">
        <v>21</v>
      </c>
      <c r="H225" s="1" t="s">
        <v>254</v>
      </c>
      <c r="I225" s="2">
        <v>42499.75</v>
      </c>
      <c r="K225" s="1">
        <v>7.5869999999999997</v>
      </c>
      <c r="L225" s="1">
        <v>418</v>
      </c>
      <c r="O225" s="1">
        <v>113</v>
      </c>
      <c r="P225" s="1">
        <v>104</v>
      </c>
      <c r="Q225" s="1">
        <v>9.94</v>
      </c>
      <c r="V225" s="1">
        <v>57600</v>
      </c>
      <c r="W225" s="1">
        <v>10500</v>
      </c>
      <c r="X225" s="1">
        <v>24700</v>
      </c>
      <c r="Y225" s="1">
        <v>2300</v>
      </c>
      <c r="Z225" s="1">
        <v>35.423999999999999</v>
      </c>
      <c r="AA225" s="1" t="s">
        <v>111</v>
      </c>
      <c r="AB225" s="1" t="s">
        <v>14</v>
      </c>
      <c r="AD225" s="1" t="s">
        <v>24</v>
      </c>
      <c r="AF225">
        <f t="shared" si="112"/>
        <v>1.1770833333333333</v>
      </c>
      <c r="AG225">
        <f t="shared" si="113"/>
        <v>1.04</v>
      </c>
      <c r="AH225">
        <f t="shared" si="114"/>
        <v>0.2803711956675034</v>
      </c>
      <c r="AI225">
        <f t="shared" si="115"/>
        <v>0</v>
      </c>
      <c r="AJ225">
        <f t="shared" si="116"/>
        <v>0</v>
      </c>
      <c r="AK225">
        <f t="shared" si="117"/>
        <v>0</v>
      </c>
      <c r="AL225">
        <f t="shared" si="118"/>
        <v>3.8636697705406864E-4</v>
      </c>
      <c r="AN225">
        <f t="shared" si="119"/>
        <v>1.4371974649433605</v>
      </c>
      <c r="AO225">
        <f t="shared" si="120"/>
        <v>0.43200987451141742</v>
      </c>
      <c r="AP225">
        <f t="shared" si="121"/>
        <v>1.0743941852220777</v>
      </c>
      <c r="AQ225">
        <f t="shared" si="122"/>
        <v>5.8826087067724166E-2</v>
      </c>
      <c r="AR225">
        <f t="shared" si="123"/>
        <v>1.3128752501667779E-3</v>
      </c>
      <c r="AS225" t="e">
        <f t="shared" si="124"/>
        <v>#VALUE!</v>
      </c>
      <c r="AT225" t="e">
        <f t="shared" si="125"/>
        <v>#VALUE!</v>
      </c>
      <c r="AU225">
        <f t="shared" si="126"/>
        <v>2.5882129151530915E-5</v>
      </c>
      <c r="AW225">
        <f t="shared" si="127"/>
        <v>2.3541666666666665</v>
      </c>
      <c r="AX225">
        <f t="shared" si="128"/>
        <v>1.04</v>
      </c>
      <c r="AY225">
        <f t="shared" si="129"/>
        <v>0.2803711956675034</v>
      </c>
      <c r="AZ225">
        <f t="shared" si="130"/>
        <v>0</v>
      </c>
      <c r="BA225">
        <f t="shared" si="131"/>
        <v>0</v>
      </c>
      <c r="BB225">
        <f t="shared" si="132"/>
        <v>0</v>
      </c>
      <c r="BC225">
        <f t="shared" si="133"/>
        <v>3.8636697705406864E-4</v>
      </c>
      <c r="BE225">
        <f t="shared" si="134"/>
        <v>2.8743949298867211</v>
      </c>
      <c r="BF225">
        <f t="shared" si="135"/>
        <v>0.86401974902283485</v>
      </c>
      <c r="BG225">
        <f t="shared" si="136"/>
        <v>1.0743941852220777</v>
      </c>
      <c r="BH225">
        <f t="shared" si="137"/>
        <v>5.8826087067724166E-2</v>
      </c>
      <c r="BI225">
        <f t="shared" si="138"/>
        <v>3.938625750500334E-3</v>
      </c>
      <c r="BL225">
        <f t="shared" si="139"/>
        <v>2.5882129151530915E-5</v>
      </c>
      <c r="BN225" s="1">
        <v>421.48719360000001</v>
      </c>
      <c r="BO225">
        <f t="shared" si="143"/>
        <v>3.6749242293112236</v>
      </c>
      <c r="BP225">
        <f t="shared" si="144"/>
        <v>4.8755994590790097</v>
      </c>
      <c r="BQ225">
        <f t="shared" si="141"/>
        <v>0.75373792702926601</v>
      </c>
    </row>
    <row r="226" spans="1:69" x14ac:dyDescent="0.25">
      <c r="A226" s="1" t="s">
        <v>433</v>
      </c>
      <c r="B226" s="1">
        <v>201601340</v>
      </c>
      <c r="C226" s="1" t="s">
        <v>287</v>
      </c>
      <c r="D226" s="1" t="s">
        <v>296</v>
      </c>
      <c r="E226" s="1">
        <v>4953000</v>
      </c>
      <c r="F226" s="1">
        <v>421.48719360000001</v>
      </c>
      <c r="G226" s="1" t="s">
        <v>21</v>
      </c>
      <c r="H226" s="1" t="s">
        <v>254</v>
      </c>
      <c r="I226" s="2">
        <v>42472.46875</v>
      </c>
      <c r="K226" s="1">
        <v>7.5585000000000004</v>
      </c>
      <c r="L226" s="1">
        <v>520</v>
      </c>
      <c r="O226" s="1">
        <v>150</v>
      </c>
      <c r="P226" s="1">
        <v>108</v>
      </c>
      <c r="Q226" s="1">
        <v>13.7</v>
      </c>
      <c r="V226" s="1">
        <v>64200</v>
      </c>
      <c r="W226" s="1">
        <v>13200</v>
      </c>
      <c r="X226" s="1">
        <v>33400</v>
      </c>
      <c r="Y226" s="1">
        <v>2130</v>
      </c>
      <c r="Z226" s="1">
        <v>18.966000000000001</v>
      </c>
      <c r="AA226" s="1" t="s">
        <v>111</v>
      </c>
      <c r="AB226" s="1" t="s">
        <v>14</v>
      </c>
      <c r="AD226" s="1" t="s">
        <v>24</v>
      </c>
      <c r="AF226">
        <f t="shared" si="112"/>
        <v>1.5625</v>
      </c>
      <c r="AG226">
        <f t="shared" si="113"/>
        <v>1.08</v>
      </c>
      <c r="AH226">
        <f t="shared" si="114"/>
        <v>0.38642710066849062</v>
      </c>
      <c r="AI226">
        <f t="shared" si="115"/>
        <v>0</v>
      </c>
      <c r="AJ226">
        <f t="shared" si="116"/>
        <v>0</v>
      </c>
      <c r="AK226">
        <f t="shared" si="117"/>
        <v>0</v>
      </c>
      <c r="AL226">
        <f t="shared" si="118"/>
        <v>3.6182619073242989E-4</v>
      </c>
      <c r="AN226">
        <f t="shared" si="119"/>
        <v>1.6018763411347872</v>
      </c>
      <c r="AO226">
        <f t="shared" si="120"/>
        <v>0.54309812795721046</v>
      </c>
      <c r="AP226">
        <f t="shared" si="121"/>
        <v>1.4528245257658865</v>
      </c>
      <c r="AQ226">
        <f t="shared" si="122"/>
        <v>5.4478071936631511E-2</v>
      </c>
      <c r="AR226">
        <f t="shared" si="123"/>
        <v>7.0291305314654218E-4</v>
      </c>
      <c r="AS226" t="e">
        <f t="shared" si="124"/>
        <v>#VALUE!</v>
      </c>
      <c r="AT226" t="e">
        <f t="shared" si="125"/>
        <v>#VALUE!</v>
      </c>
      <c r="AU226">
        <f t="shared" si="126"/>
        <v>2.7637579191703567E-5</v>
      </c>
      <c r="AW226">
        <f t="shared" si="127"/>
        <v>3.125</v>
      </c>
      <c r="AX226">
        <f t="shared" si="128"/>
        <v>1.08</v>
      </c>
      <c r="AY226">
        <f t="shared" si="129"/>
        <v>0.38642710066849062</v>
      </c>
      <c r="AZ226">
        <f t="shared" si="130"/>
        <v>0</v>
      </c>
      <c r="BA226">
        <f t="shared" si="131"/>
        <v>0</v>
      </c>
      <c r="BB226">
        <f t="shared" si="132"/>
        <v>0</v>
      </c>
      <c r="BC226">
        <f t="shared" si="133"/>
        <v>3.6182619073242989E-4</v>
      </c>
      <c r="BE226">
        <f t="shared" si="134"/>
        <v>3.2037526822695743</v>
      </c>
      <c r="BF226">
        <f t="shared" si="135"/>
        <v>1.0861962559144209</v>
      </c>
      <c r="BG226">
        <f t="shared" si="136"/>
        <v>1.4528245257658865</v>
      </c>
      <c r="BH226">
        <f t="shared" si="137"/>
        <v>5.4478071936631511E-2</v>
      </c>
      <c r="BI226">
        <f t="shared" si="138"/>
        <v>2.1087391594396265E-3</v>
      </c>
      <c r="BL226">
        <f t="shared" si="139"/>
        <v>2.7637579191703567E-5</v>
      </c>
      <c r="BN226" s="1">
        <v>421.48719360000001</v>
      </c>
      <c r="BO226">
        <f t="shared" si="143"/>
        <v>4.5917889268592234</v>
      </c>
      <c r="BP226">
        <f t="shared" si="144"/>
        <v>5.7993879126251437</v>
      </c>
      <c r="BQ226">
        <f t="shared" si="141"/>
        <v>0.79177130346169755</v>
      </c>
    </row>
    <row r="227" spans="1:69" x14ac:dyDescent="0.25">
      <c r="A227" s="1" t="s">
        <v>446</v>
      </c>
      <c r="B227" s="1">
        <v>201601430</v>
      </c>
      <c r="C227" s="1" t="s">
        <v>287</v>
      </c>
      <c r="D227" s="1" t="s">
        <v>297</v>
      </c>
      <c r="E227" s="1">
        <v>4953000</v>
      </c>
      <c r="F227" s="1">
        <v>421.48719360000001</v>
      </c>
      <c r="G227" s="1" t="s">
        <v>21</v>
      </c>
      <c r="H227" s="1" t="s">
        <v>254</v>
      </c>
      <c r="I227" s="2">
        <v>42479.397916666669</v>
      </c>
      <c r="K227" s="1">
        <v>7.613999999999999</v>
      </c>
      <c r="L227" s="1">
        <v>530</v>
      </c>
      <c r="O227" s="1">
        <v>162</v>
      </c>
      <c r="P227" s="1">
        <v>111</v>
      </c>
      <c r="Q227" s="1">
        <v>13.1</v>
      </c>
      <c r="V227" s="1">
        <v>65400.000000000007</v>
      </c>
      <c r="W227" s="1">
        <v>14300</v>
      </c>
      <c r="X227" s="1">
        <v>39200</v>
      </c>
      <c r="Y227" s="1">
        <v>2420</v>
      </c>
      <c r="Z227" s="1">
        <v>150.44</v>
      </c>
      <c r="AA227" s="1">
        <v>83.5</v>
      </c>
      <c r="AB227" s="1" t="s">
        <v>14</v>
      </c>
      <c r="AD227" s="1" t="s">
        <v>24</v>
      </c>
      <c r="AF227">
        <f t="shared" si="112"/>
        <v>1.6875</v>
      </c>
      <c r="AG227">
        <f t="shared" si="113"/>
        <v>1.1100000000000001</v>
      </c>
      <c r="AH227">
        <f t="shared" si="114"/>
        <v>0.36950328604067351</v>
      </c>
      <c r="AI227">
        <f t="shared" si="115"/>
        <v>0</v>
      </c>
      <c r="AJ227">
        <f t="shared" si="116"/>
        <v>0</v>
      </c>
      <c r="AK227">
        <f t="shared" si="117"/>
        <v>0</v>
      </c>
      <c r="AL227">
        <f t="shared" si="118"/>
        <v>4.1114972110452069E-4</v>
      </c>
      <c r="AN227">
        <f t="shared" si="119"/>
        <v>1.631817954987774</v>
      </c>
      <c r="AO227">
        <f t="shared" si="120"/>
        <v>0.58835630528697802</v>
      </c>
      <c r="AP227">
        <f t="shared" si="121"/>
        <v>1.7051114194617589</v>
      </c>
      <c r="AQ227">
        <f t="shared" si="122"/>
        <v>6.1895274219083689E-2</v>
      </c>
      <c r="AR227">
        <f t="shared" si="123"/>
        <v>5.575568897783708E-3</v>
      </c>
      <c r="AS227">
        <f t="shared" si="124"/>
        <v>1.4952099561285701E-3</v>
      </c>
      <c r="AT227" t="e">
        <f t="shared" si="125"/>
        <v>#VALUE!</v>
      </c>
      <c r="AU227">
        <f t="shared" si="126"/>
        <v>2.4322040090738213E-5</v>
      </c>
      <c r="AW227">
        <f t="shared" si="127"/>
        <v>3.375</v>
      </c>
      <c r="AX227">
        <f t="shared" si="128"/>
        <v>1.1100000000000001</v>
      </c>
      <c r="AY227">
        <f t="shared" si="129"/>
        <v>0.36950328604067351</v>
      </c>
      <c r="AZ227">
        <f t="shared" si="130"/>
        <v>0</v>
      </c>
      <c r="BA227">
        <f t="shared" si="131"/>
        <v>0</v>
      </c>
      <c r="BB227">
        <f t="shared" si="132"/>
        <v>0</v>
      </c>
      <c r="BC227">
        <f t="shared" si="133"/>
        <v>4.1114972110452069E-4</v>
      </c>
      <c r="BE227">
        <f t="shared" si="134"/>
        <v>3.2636359099755481</v>
      </c>
      <c r="BF227">
        <f t="shared" si="135"/>
        <v>1.176712610573956</v>
      </c>
      <c r="BG227">
        <f t="shared" si="136"/>
        <v>1.7051114194617589</v>
      </c>
      <c r="BH227">
        <f t="shared" si="137"/>
        <v>6.1895274219083689E-2</v>
      </c>
      <c r="BI227">
        <f t="shared" si="138"/>
        <v>1.6726706693351124E-2</v>
      </c>
      <c r="BJ227">
        <f t="shared" si="140"/>
        <v>2.9904199122571403E-3</v>
      </c>
      <c r="BL227">
        <f t="shared" si="139"/>
        <v>2.4322040090738213E-5</v>
      </c>
      <c r="BN227" s="1">
        <v>421.48719360000001</v>
      </c>
      <c r="BO227">
        <f t="shared" si="143"/>
        <v>4.8549144357617786</v>
      </c>
      <c r="BP227">
        <f t="shared" si="144"/>
        <v>6.227096662876046</v>
      </c>
      <c r="BQ227">
        <f t="shared" si="141"/>
        <v>0.77964333919934503</v>
      </c>
    </row>
    <row r="228" spans="1:69" x14ac:dyDescent="0.25">
      <c r="A228" s="1" t="s">
        <v>481</v>
      </c>
      <c r="B228" s="1">
        <v>201601571</v>
      </c>
      <c r="C228" s="1" t="s">
        <v>287</v>
      </c>
      <c r="D228" s="1" t="s">
        <v>299</v>
      </c>
      <c r="E228" s="1">
        <v>4953000</v>
      </c>
      <c r="F228" s="1">
        <v>421.48719360000001</v>
      </c>
      <c r="G228" s="1" t="s">
        <v>21</v>
      </c>
      <c r="H228" s="1" t="s">
        <v>254</v>
      </c>
      <c r="I228" s="2">
        <v>42492.458333333336</v>
      </c>
      <c r="K228" s="1">
        <v>8.0030000000000001</v>
      </c>
      <c r="L228" s="1">
        <v>550</v>
      </c>
      <c r="O228" s="1">
        <v>163</v>
      </c>
      <c r="P228" s="1">
        <v>123</v>
      </c>
      <c r="Q228" s="1">
        <v>14.8</v>
      </c>
      <c r="V228" s="1">
        <v>71300</v>
      </c>
      <c r="W228" s="1">
        <v>14400</v>
      </c>
      <c r="X228" s="1">
        <v>37500</v>
      </c>
      <c r="Y228" s="1">
        <v>2090</v>
      </c>
      <c r="Z228" s="1">
        <v>16.262</v>
      </c>
      <c r="AA228" s="1" t="s">
        <v>111</v>
      </c>
      <c r="AB228" s="1" t="s">
        <v>14</v>
      </c>
      <c r="AD228" s="1" t="s">
        <v>24</v>
      </c>
      <c r="AF228">
        <f t="shared" si="112"/>
        <v>1.6979166666666667</v>
      </c>
      <c r="AG228">
        <f t="shared" si="113"/>
        <v>1.23</v>
      </c>
      <c r="AH228">
        <f t="shared" si="114"/>
        <v>0.41745409415282203</v>
      </c>
      <c r="AI228">
        <f t="shared" si="115"/>
        <v>0</v>
      </c>
      <c r="AJ228">
        <f t="shared" si="116"/>
        <v>0</v>
      </c>
      <c r="AK228">
        <f t="shared" si="117"/>
        <v>0</v>
      </c>
      <c r="AL228">
        <f t="shared" si="118"/>
        <v>1.0069316688518031E-3</v>
      </c>
      <c r="AN228">
        <f t="shared" si="119"/>
        <v>1.7790308897649583</v>
      </c>
      <c r="AO228">
        <f t="shared" si="120"/>
        <v>0.59247068504422962</v>
      </c>
      <c r="AP228">
        <f t="shared" si="121"/>
        <v>1.6311652609646929</v>
      </c>
      <c r="AQ228">
        <f t="shared" si="122"/>
        <v>5.3455009552845004E-2</v>
      </c>
      <c r="AR228">
        <f t="shared" si="123"/>
        <v>6.0269809502631389E-4</v>
      </c>
      <c r="AS228" t="e">
        <f t="shared" si="124"/>
        <v>#VALUE!</v>
      </c>
      <c r="AT228" t="e">
        <f t="shared" si="125"/>
        <v>#VALUE!</v>
      </c>
      <c r="AU228">
        <f t="shared" si="126"/>
        <v>9.931160484209335E-6</v>
      </c>
      <c r="AW228">
        <f t="shared" si="127"/>
        <v>3.3958333333333335</v>
      </c>
      <c r="AX228">
        <f t="shared" si="128"/>
        <v>1.23</v>
      </c>
      <c r="AY228">
        <f t="shared" si="129"/>
        <v>0.41745409415282203</v>
      </c>
      <c r="AZ228">
        <f t="shared" si="130"/>
        <v>0</v>
      </c>
      <c r="BA228">
        <f t="shared" si="131"/>
        <v>0</v>
      </c>
      <c r="BB228">
        <f t="shared" si="132"/>
        <v>0</v>
      </c>
      <c r="BC228">
        <f t="shared" si="133"/>
        <v>1.0069316688518031E-3</v>
      </c>
      <c r="BE228">
        <f t="shared" si="134"/>
        <v>3.5580617795299165</v>
      </c>
      <c r="BF228">
        <f t="shared" si="135"/>
        <v>1.1849413700884592</v>
      </c>
      <c r="BG228">
        <f t="shared" si="136"/>
        <v>1.6311652609646929</v>
      </c>
      <c r="BH228">
        <f t="shared" si="137"/>
        <v>5.3455009552845004E-2</v>
      </c>
      <c r="BI228">
        <f t="shared" si="138"/>
        <v>1.8080942850789417E-3</v>
      </c>
      <c r="BL228">
        <f t="shared" si="139"/>
        <v>9.931160484209335E-6</v>
      </c>
      <c r="BN228" s="1">
        <v>421.48719360000001</v>
      </c>
      <c r="BO228">
        <f t="shared" si="143"/>
        <v>5.0442943591550069</v>
      </c>
      <c r="BP228">
        <f t="shared" si="144"/>
        <v>6.4294414455814772</v>
      </c>
      <c r="BQ228">
        <f t="shared" si="141"/>
        <v>0.78456183198022766</v>
      </c>
    </row>
    <row r="229" spans="1:69" x14ac:dyDescent="0.25">
      <c r="A229" s="1" t="s">
        <v>462</v>
      </c>
      <c r="B229" s="1">
        <v>201600797</v>
      </c>
      <c r="C229" s="1" t="s">
        <v>287</v>
      </c>
      <c r="D229" s="1" t="s">
        <v>291</v>
      </c>
      <c r="E229" s="1">
        <v>4953000</v>
      </c>
      <c r="F229" s="1">
        <v>421.48719360000001</v>
      </c>
      <c r="G229" s="1" t="s">
        <v>21</v>
      </c>
      <c r="H229" s="1" t="s">
        <v>254</v>
      </c>
      <c r="I229" s="2">
        <v>42438.479166666664</v>
      </c>
      <c r="K229" s="1">
        <v>7.8525</v>
      </c>
      <c r="L229" s="1">
        <v>615</v>
      </c>
      <c r="O229" s="1">
        <v>196</v>
      </c>
      <c r="P229" s="1">
        <v>123</v>
      </c>
      <c r="Q229" s="1">
        <v>15</v>
      </c>
      <c r="V229" s="1">
        <v>73100</v>
      </c>
      <c r="W229" s="1">
        <v>17700</v>
      </c>
      <c r="X229" s="1">
        <v>40400</v>
      </c>
      <c r="Y229" s="1">
        <v>2520</v>
      </c>
      <c r="Z229" s="1">
        <v>17.684999999999999</v>
      </c>
      <c r="AA229" s="1" t="s">
        <v>111</v>
      </c>
      <c r="AB229" s="1" t="s">
        <v>14</v>
      </c>
      <c r="AD229" s="1" t="s">
        <v>24</v>
      </c>
      <c r="AF229">
        <f t="shared" si="112"/>
        <v>2.0416666666666665</v>
      </c>
      <c r="AG229">
        <f t="shared" si="113"/>
        <v>1.23</v>
      </c>
      <c r="AH229">
        <f t="shared" si="114"/>
        <v>0.42309536569542772</v>
      </c>
      <c r="AI229">
        <f t="shared" si="115"/>
        <v>0</v>
      </c>
      <c r="AJ229">
        <f t="shared" si="116"/>
        <v>0</v>
      </c>
      <c r="AK229">
        <f t="shared" si="117"/>
        <v>0</v>
      </c>
      <c r="AL229">
        <f t="shared" si="118"/>
        <v>7.1203279999920135E-4</v>
      </c>
      <c r="AN229">
        <f t="shared" si="119"/>
        <v>1.8239433105444383</v>
      </c>
      <c r="AO229">
        <f t="shared" si="120"/>
        <v>0.72824521703353218</v>
      </c>
      <c r="AP229">
        <f t="shared" si="121"/>
        <v>1.757308707812629</v>
      </c>
      <c r="AQ229">
        <f t="shared" si="122"/>
        <v>6.4452930178549958E-2</v>
      </c>
      <c r="AR229">
        <f t="shared" si="123"/>
        <v>6.5543695797198127E-4</v>
      </c>
      <c r="AS229" t="e">
        <f t="shared" si="124"/>
        <v>#VALUE!</v>
      </c>
      <c r="AT229" t="e">
        <f t="shared" si="125"/>
        <v>#VALUE!</v>
      </c>
      <c r="AU229">
        <f t="shared" si="126"/>
        <v>1.4044296835779431E-5</v>
      </c>
      <c r="AW229">
        <f t="shared" si="127"/>
        <v>4.083333333333333</v>
      </c>
      <c r="AX229">
        <f t="shared" si="128"/>
        <v>1.23</v>
      </c>
      <c r="AY229">
        <f t="shared" si="129"/>
        <v>0.42309536569542772</v>
      </c>
      <c r="AZ229">
        <f t="shared" si="130"/>
        <v>0</v>
      </c>
      <c r="BA229">
        <f t="shared" si="131"/>
        <v>0</v>
      </c>
      <c r="BB229">
        <f t="shared" si="132"/>
        <v>0</v>
      </c>
      <c r="BC229">
        <f t="shared" si="133"/>
        <v>7.1203279999920135E-4</v>
      </c>
      <c r="BE229">
        <f t="shared" si="134"/>
        <v>3.6478866210888765</v>
      </c>
      <c r="BF229">
        <f t="shared" si="135"/>
        <v>1.4564904340670644</v>
      </c>
      <c r="BG229">
        <f t="shared" si="136"/>
        <v>1.757308707812629</v>
      </c>
      <c r="BH229">
        <f t="shared" si="137"/>
        <v>6.4452930178549958E-2</v>
      </c>
      <c r="BI229">
        <f t="shared" si="138"/>
        <v>1.9663108739159437E-3</v>
      </c>
      <c r="BL229">
        <f t="shared" si="139"/>
        <v>1.4044296835779431E-5</v>
      </c>
      <c r="BN229" s="1">
        <v>421.48719360000001</v>
      </c>
      <c r="BO229">
        <f t="shared" si="143"/>
        <v>5.7371407318287595</v>
      </c>
      <c r="BP229">
        <f t="shared" si="144"/>
        <v>6.9281190483178721</v>
      </c>
      <c r="BQ229">
        <f t="shared" si="141"/>
        <v>0.82809499834182576</v>
      </c>
    </row>
    <row r="230" spans="1:69" x14ac:dyDescent="0.25">
      <c r="A230" s="1" t="s">
        <v>464</v>
      </c>
      <c r="B230" s="1">
        <v>201601039</v>
      </c>
      <c r="C230" s="1" t="s">
        <v>287</v>
      </c>
      <c r="D230" s="1" t="s">
        <v>294</v>
      </c>
      <c r="E230" s="1">
        <v>4953000</v>
      </c>
      <c r="F230" s="1">
        <v>421.48719360000001</v>
      </c>
      <c r="G230" s="1" t="s">
        <v>21</v>
      </c>
      <c r="H230" s="1" t="s">
        <v>254</v>
      </c>
      <c r="I230" s="2">
        <v>42458.371527777781</v>
      </c>
      <c r="K230" s="1">
        <v>7.8730000000000002</v>
      </c>
      <c r="L230" s="1">
        <v>602</v>
      </c>
      <c r="O230" s="1">
        <v>196</v>
      </c>
      <c r="P230" s="1">
        <v>118</v>
      </c>
      <c r="Q230" s="1">
        <v>15.4</v>
      </c>
      <c r="V230" s="1">
        <v>75000</v>
      </c>
      <c r="W230" s="1">
        <v>17400</v>
      </c>
      <c r="X230" s="1">
        <v>40700</v>
      </c>
      <c r="Y230" s="1">
        <v>2240</v>
      </c>
      <c r="Z230" s="1">
        <v>16.766999999999999</v>
      </c>
      <c r="AA230" s="1" t="s">
        <v>111</v>
      </c>
      <c r="AB230" s="1" t="s">
        <v>14</v>
      </c>
      <c r="AD230" s="1" t="s">
        <v>24</v>
      </c>
      <c r="AF230">
        <f t="shared" si="112"/>
        <v>2.0416666666666665</v>
      </c>
      <c r="AG230">
        <f t="shared" si="113"/>
        <v>1.18</v>
      </c>
      <c r="AH230">
        <f t="shared" si="114"/>
        <v>0.43437790878063914</v>
      </c>
      <c r="AI230">
        <f t="shared" si="115"/>
        <v>0</v>
      </c>
      <c r="AJ230">
        <f t="shared" si="116"/>
        <v>0</v>
      </c>
      <c r="AK230">
        <f t="shared" si="117"/>
        <v>0</v>
      </c>
      <c r="AL230">
        <f t="shared" si="118"/>
        <v>7.4644875841006536E-4</v>
      </c>
      <c r="AN230">
        <f t="shared" si="119"/>
        <v>1.8713508658116673</v>
      </c>
      <c r="AO230">
        <f t="shared" si="120"/>
        <v>0.71590207776177739</v>
      </c>
      <c r="AP230">
        <f t="shared" si="121"/>
        <v>1.7703580299003465</v>
      </c>
      <c r="AQ230">
        <f t="shared" si="122"/>
        <v>5.7291493492044404E-2</v>
      </c>
      <c r="AR230">
        <f t="shared" si="123"/>
        <v>6.214142761841227E-4</v>
      </c>
      <c r="AS230" t="e">
        <f t="shared" si="124"/>
        <v>#VALUE!</v>
      </c>
      <c r="AT230" t="e">
        <f t="shared" si="125"/>
        <v>#VALUE!</v>
      </c>
      <c r="AU230">
        <f t="shared" si="126"/>
        <v>1.3396766874259329E-5</v>
      </c>
      <c r="AW230">
        <f t="shared" si="127"/>
        <v>4.083333333333333</v>
      </c>
      <c r="AX230">
        <f t="shared" si="128"/>
        <v>1.18</v>
      </c>
      <c r="AY230">
        <f t="shared" si="129"/>
        <v>0.43437790878063914</v>
      </c>
      <c r="AZ230">
        <f t="shared" si="130"/>
        <v>0</v>
      </c>
      <c r="BA230">
        <f t="shared" si="131"/>
        <v>0</v>
      </c>
      <c r="BB230">
        <f t="shared" si="132"/>
        <v>0</v>
      </c>
      <c r="BC230">
        <f t="shared" si="133"/>
        <v>7.4644875841006536E-4</v>
      </c>
      <c r="BE230">
        <f t="shared" si="134"/>
        <v>3.7427017316233346</v>
      </c>
      <c r="BF230">
        <f t="shared" si="135"/>
        <v>1.4318041555235548</v>
      </c>
      <c r="BG230">
        <f t="shared" si="136"/>
        <v>1.7703580299003465</v>
      </c>
      <c r="BH230">
        <f t="shared" si="137"/>
        <v>5.7291493492044404E-2</v>
      </c>
      <c r="BI230">
        <f t="shared" si="138"/>
        <v>1.8642428285523681E-3</v>
      </c>
      <c r="BL230">
        <f t="shared" si="139"/>
        <v>1.3396766874259329E-5</v>
      </c>
      <c r="BN230" s="1">
        <v>421.48719360000001</v>
      </c>
      <c r="BO230">
        <f t="shared" si="143"/>
        <v>5.6984576908723819</v>
      </c>
      <c r="BP230">
        <f t="shared" si="144"/>
        <v>7.0040330501347077</v>
      </c>
      <c r="BQ230">
        <f t="shared" si="141"/>
        <v>0.81359663069590804</v>
      </c>
    </row>
    <row r="231" spans="1:69" x14ac:dyDescent="0.25">
      <c r="A231" s="1" t="s">
        <v>457</v>
      </c>
      <c r="B231" s="1">
        <v>201601508</v>
      </c>
      <c r="C231" s="1" t="s">
        <v>287</v>
      </c>
      <c r="D231" s="1" t="s">
        <v>298</v>
      </c>
      <c r="E231" s="1">
        <v>4953000</v>
      </c>
      <c r="F231" s="1">
        <v>421.48719360000001</v>
      </c>
      <c r="G231" s="1" t="s">
        <v>21</v>
      </c>
      <c r="H231" s="1" t="s">
        <v>254</v>
      </c>
      <c r="I231" s="2">
        <v>42486.354166666664</v>
      </c>
      <c r="K231" s="1">
        <v>7.7765000000000004</v>
      </c>
      <c r="L231" s="1">
        <v>600</v>
      </c>
      <c r="O231" s="1">
        <v>202</v>
      </c>
      <c r="P231" s="1">
        <v>130</v>
      </c>
      <c r="Q231" s="1">
        <v>17</v>
      </c>
      <c r="V231" s="1">
        <v>75700</v>
      </c>
      <c r="W231" s="1">
        <v>16200</v>
      </c>
      <c r="X231" s="1">
        <v>43700</v>
      </c>
      <c r="Y231" s="1">
        <v>2340</v>
      </c>
      <c r="Z231" s="1" t="s">
        <v>24</v>
      </c>
      <c r="AA231" s="1" t="s">
        <v>111</v>
      </c>
      <c r="AB231" s="1" t="s">
        <v>14</v>
      </c>
      <c r="AD231" s="1" t="s">
        <v>24</v>
      </c>
      <c r="AF231">
        <f t="shared" si="112"/>
        <v>2.1041666666666665</v>
      </c>
      <c r="AG231">
        <f t="shared" si="113"/>
        <v>1.3</v>
      </c>
      <c r="AH231">
        <f t="shared" si="114"/>
        <v>0.47950808112148474</v>
      </c>
      <c r="AI231">
        <f t="shared" si="115"/>
        <v>0</v>
      </c>
      <c r="AJ231">
        <f t="shared" si="116"/>
        <v>0</v>
      </c>
      <c r="AK231">
        <f t="shared" si="117"/>
        <v>0</v>
      </c>
      <c r="AL231">
        <f t="shared" si="118"/>
        <v>5.9772304468869945E-4</v>
      </c>
      <c r="AN231">
        <f t="shared" si="119"/>
        <v>1.8888168072259095</v>
      </c>
      <c r="AO231">
        <f t="shared" si="120"/>
        <v>0.66652952067475824</v>
      </c>
      <c r="AP231">
        <f t="shared" si="121"/>
        <v>1.9008512507775222</v>
      </c>
      <c r="AQ231">
        <f t="shared" si="122"/>
        <v>5.9849149451510673E-2</v>
      </c>
      <c r="AR231" t="e">
        <f t="shared" si="123"/>
        <v>#VALUE!</v>
      </c>
      <c r="AS231" t="e">
        <f t="shared" si="124"/>
        <v>#VALUE!</v>
      </c>
      <c r="AT231" t="e">
        <f t="shared" si="125"/>
        <v>#VALUE!</v>
      </c>
      <c r="AU231">
        <f t="shared" si="126"/>
        <v>1.6730156363986396E-5</v>
      </c>
      <c r="AW231">
        <f t="shared" si="127"/>
        <v>4.208333333333333</v>
      </c>
      <c r="AX231">
        <f t="shared" si="128"/>
        <v>1.3</v>
      </c>
      <c r="AY231">
        <f t="shared" si="129"/>
        <v>0.47950808112148474</v>
      </c>
      <c r="AZ231">
        <f t="shared" si="130"/>
        <v>0</v>
      </c>
      <c r="BA231">
        <f t="shared" si="131"/>
        <v>0</v>
      </c>
      <c r="BB231">
        <f t="shared" si="132"/>
        <v>0</v>
      </c>
      <c r="BC231">
        <f t="shared" si="133"/>
        <v>5.9772304468869945E-4</v>
      </c>
      <c r="BE231">
        <f t="shared" si="134"/>
        <v>3.777633614451819</v>
      </c>
      <c r="BF231">
        <f t="shared" si="135"/>
        <v>1.3330590413495165</v>
      </c>
      <c r="BG231">
        <f t="shared" si="136"/>
        <v>1.9008512507775222</v>
      </c>
      <c r="BH231">
        <f t="shared" si="137"/>
        <v>5.9849149451510673E-2</v>
      </c>
      <c r="BL231">
        <f t="shared" si="139"/>
        <v>1.6730156363986396E-5</v>
      </c>
      <c r="BN231" s="1">
        <v>421.48719360000001</v>
      </c>
      <c r="BO231">
        <f t="shared" si="143"/>
        <v>5.9884391374995065</v>
      </c>
      <c r="BP231">
        <f t="shared" si="144"/>
        <v>7.0714097861867327</v>
      </c>
      <c r="BQ231">
        <f t="shared" si="141"/>
        <v>0.84685222870230248</v>
      </c>
    </row>
    <row r="232" spans="1:69" x14ac:dyDescent="0.25">
      <c r="A232" s="1" t="s">
        <v>467</v>
      </c>
      <c r="B232" s="1">
        <v>201600826</v>
      </c>
      <c r="C232" s="1" t="s">
        <v>287</v>
      </c>
      <c r="D232" s="1" t="s">
        <v>292</v>
      </c>
      <c r="E232" s="1">
        <v>4953000</v>
      </c>
      <c r="F232" s="1">
        <v>421.48719360000001</v>
      </c>
      <c r="G232" s="1" t="s">
        <v>21</v>
      </c>
      <c r="H232" s="1" t="s">
        <v>254</v>
      </c>
      <c r="I232" s="2">
        <v>42444.489583333336</v>
      </c>
      <c r="K232" s="1">
        <v>7.8929999999999998</v>
      </c>
      <c r="L232" s="1">
        <v>655</v>
      </c>
      <c r="O232" s="1">
        <v>210</v>
      </c>
      <c r="P232" s="1">
        <v>129</v>
      </c>
      <c r="Q232" s="1">
        <v>15.8</v>
      </c>
      <c r="V232" s="1">
        <v>87900</v>
      </c>
      <c r="W232" s="1">
        <v>21800</v>
      </c>
      <c r="X232" s="1">
        <v>66000</v>
      </c>
      <c r="Y232" s="1">
        <v>3330</v>
      </c>
      <c r="Z232" s="1" t="s">
        <v>24</v>
      </c>
      <c r="AA232" s="1" t="s">
        <v>111</v>
      </c>
      <c r="AB232" s="1" t="s">
        <v>14</v>
      </c>
      <c r="AD232" s="1" t="s">
        <v>24</v>
      </c>
      <c r="AF232">
        <f t="shared" si="112"/>
        <v>2.1875</v>
      </c>
      <c r="AG232">
        <f t="shared" si="113"/>
        <v>1.29</v>
      </c>
      <c r="AH232">
        <f t="shared" si="114"/>
        <v>0.44566045186585057</v>
      </c>
      <c r="AI232">
        <f t="shared" si="115"/>
        <v>0</v>
      </c>
      <c r="AJ232">
        <f t="shared" si="116"/>
        <v>0</v>
      </c>
      <c r="AK232">
        <f t="shared" si="117"/>
        <v>0</v>
      </c>
      <c r="AL232">
        <f t="shared" si="118"/>
        <v>7.8162780458832827E-4</v>
      </c>
      <c r="AN232">
        <f t="shared" si="119"/>
        <v>2.1932232147312738</v>
      </c>
      <c r="AO232">
        <f t="shared" si="120"/>
        <v>0.89693478708084762</v>
      </c>
      <c r="AP232">
        <f t="shared" si="121"/>
        <v>2.8708508592978594</v>
      </c>
      <c r="AQ232">
        <f t="shared" si="122"/>
        <v>8.5169943450226729E-2</v>
      </c>
      <c r="AR232" t="e">
        <f t="shared" si="123"/>
        <v>#VALUE!</v>
      </c>
      <c r="AS232" t="e">
        <f t="shared" si="124"/>
        <v>#VALUE!</v>
      </c>
      <c r="AT232" t="e">
        <f t="shared" si="125"/>
        <v>#VALUE!</v>
      </c>
      <c r="AU232">
        <f t="shared" si="126"/>
        <v>1.279381304157523E-5</v>
      </c>
      <c r="AW232">
        <f t="shared" si="127"/>
        <v>4.375</v>
      </c>
      <c r="AX232">
        <f t="shared" si="128"/>
        <v>1.29</v>
      </c>
      <c r="AY232">
        <f t="shared" si="129"/>
        <v>0.44566045186585057</v>
      </c>
      <c r="AZ232">
        <f t="shared" si="130"/>
        <v>0</v>
      </c>
      <c r="BA232">
        <f t="shared" si="131"/>
        <v>0</v>
      </c>
      <c r="BB232">
        <f t="shared" si="132"/>
        <v>0</v>
      </c>
      <c r="BC232">
        <f t="shared" si="133"/>
        <v>7.8162780458832827E-4</v>
      </c>
      <c r="BE232">
        <f t="shared" si="134"/>
        <v>4.3864464294625476</v>
      </c>
      <c r="BF232">
        <f t="shared" si="135"/>
        <v>1.7938695741616952</v>
      </c>
      <c r="BG232">
        <f t="shared" si="136"/>
        <v>2.8708508592978594</v>
      </c>
      <c r="BH232">
        <f t="shared" si="137"/>
        <v>8.5169943450226729E-2</v>
      </c>
      <c r="BL232">
        <f t="shared" si="139"/>
        <v>1.279381304157523E-5</v>
      </c>
      <c r="BN232" s="1">
        <v>421.48719360000001</v>
      </c>
      <c r="BO232">
        <f t="shared" si="143"/>
        <v>6.1114420796704394</v>
      </c>
      <c r="BP232">
        <f t="shared" si="144"/>
        <v>9.1363496001853708</v>
      </c>
      <c r="BQ232" s="13">
        <f t="shared" si="141"/>
        <v>0.66891508612437967</v>
      </c>
    </row>
    <row r="233" spans="1:69" x14ac:dyDescent="0.25">
      <c r="A233" s="1" t="s">
        <v>490</v>
      </c>
      <c r="B233" s="1">
        <v>201600930</v>
      </c>
      <c r="C233" s="1" t="s">
        <v>287</v>
      </c>
      <c r="D233" s="1" t="s">
        <v>293</v>
      </c>
      <c r="E233" s="1">
        <v>4953000</v>
      </c>
      <c r="F233" s="1">
        <v>421.48719360000001</v>
      </c>
      <c r="G233" s="1" t="s">
        <v>21</v>
      </c>
      <c r="H233" s="1" t="s">
        <v>254</v>
      </c>
      <c r="I233" s="2">
        <v>42451.517361111109</v>
      </c>
      <c r="K233" s="1">
        <v>8.0485000000000007</v>
      </c>
      <c r="L233" s="1">
        <v>651</v>
      </c>
      <c r="O233" s="1">
        <v>215</v>
      </c>
      <c r="P233" s="1">
        <v>125</v>
      </c>
      <c r="Q233" s="1">
        <v>16.3</v>
      </c>
      <c r="V233" s="1">
        <v>82100</v>
      </c>
      <c r="W233" s="1">
        <v>19900</v>
      </c>
      <c r="X233" s="1">
        <v>44500</v>
      </c>
      <c r="Y233" s="1">
        <v>2460</v>
      </c>
      <c r="Z233" s="1">
        <v>10.355</v>
      </c>
      <c r="AA233" s="1" t="s">
        <v>111</v>
      </c>
      <c r="AB233" s="1" t="s">
        <v>14</v>
      </c>
      <c r="AD233" s="1" t="s">
        <v>24</v>
      </c>
      <c r="AF233">
        <f t="shared" si="112"/>
        <v>2.2395833333333335</v>
      </c>
      <c r="AG233">
        <f t="shared" si="113"/>
        <v>1.25</v>
      </c>
      <c r="AH233">
        <f t="shared" si="114"/>
        <v>0.45976363072236481</v>
      </c>
      <c r="AI233">
        <f t="shared" si="115"/>
        <v>0</v>
      </c>
      <c r="AJ233">
        <f t="shared" si="116"/>
        <v>0</v>
      </c>
      <c r="AK233">
        <f t="shared" si="117"/>
        <v>0</v>
      </c>
      <c r="AL233">
        <f t="shared" si="118"/>
        <v>1.1181498245842201E-3</v>
      </c>
      <c r="AN233">
        <f t="shared" si="119"/>
        <v>2.0485054144418382</v>
      </c>
      <c r="AO233">
        <f t="shared" si="120"/>
        <v>0.81876157169306729</v>
      </c>
      <c r="AP233">
        <f t="shared" si="121"/>
        <v>1.9356494430114355</v>
      </c>
      <c r="AQ233">
        <f t="shared" si="122"/>
        <v>6.2918336602870203E-2</v>
      </c>
      <c r="AR233">
        <f t="shared" si="123"/>
        <v>3.8377436809725003E-4</v>
      </c>
      <c r="AS233" t="e">
        <f t="shared" si="124"/>
        <v>#VALUE!</v>
      </c>
      <c r="AT233" t="e">
        <f t="shared" si="125"/>
        <v>#VALUE!</v>
      </c>
      <c r="AU233">
        <f t="shared" si="126"/>
        <v>8.9433453193255658E-6</v>
      </c>
      <c r="AW233">
        <f t="shared" si="127"/>
        <v>4.479166666666667</v>
      </c>
      <c r="AX233">
        <f t="shared" si="128"/>
        <v>1.25</v>
      </c>
      <c r="AY233">
        <f t="shared" si="129"/>
        <v>0.45976363072236481</v>
      </c>
      <c r="AZ233">
        <f t="shared" si="130"/>
        <v>0</v>
      </c>
      <c r="BA233">
        <f t="shared" si="131"/>
        <v>0</v>
      </c>
      <c r="BB233">
        <f t="shared" si="132"/>
        <v>0</v>
      </c>
      <c r="BC233">
        <f t="shared" si="133"/>
        <v>1.1181498245842201E-3</v>
      </c>
      <c r="BE233">
        <f t="shared" si="134"/>
        <v>4.0970108288836764</v>
      </c>
      <c r="BF233">
        <f t="shared" si="135"/>
        <v>1.6375231433861346</v>
      </c>
      <c r="BG233">
        <f t="shared" si="136"/>
        <v>1.9356494430114355</v>
      </c>
      <c r="BH233">
        <f t="shared" si="137"/>
        <v>6.2918336602870203E-2</v>
      </c>
      <c r="BI233">
        <f t="shared" si="138"/>
        <v>1.15132310429175E-3</v>
      </c>
      <c r="BL233">
        <f t="shared" si="139"/>
        <v>8.9433453193255658E-6</v>
      </c>
      <c r="BN233" s="1">
        <v>421.48719360000001</v>
      </c>
      <c r="BO233">
        <f t="shared" si="143"/>
        <v>6.1900484472136155</v>
      </c>
      <c r="BP233">
        <f t="shared" si="144"/>
        <v>7.7342620183337276</v>
      </c>
      <c r="BQ233">
        <f t="shared" si="141"/>
        <v>0.80034118737384097</v>
      </c>
    </row>
    <row r="234" spans="1:69" x14ac:dyDescent="0.25">
      <c r="A234" s="1" t="s">
        <v>470</v>
      </c>
      <c r="B234" s="1">
        <v>201600728</v>
      </c>
      <c r="C234" s="1" t="s">
        <v>287</v>
      </c>
      <c r="D234" s="1" t="s">
        <v>290</v>
      </c>
      <c r="E234" s="1">
        <v>4953000</v>
      </c>
      <c r="F234" s="1">
        <v>421.48719360000001</v>
      </c>
      <c r="G234" s="1" t="s">
        <v>21</v>
      </c>
      <c r="H234" s="1" t="s">
        <v>254</v>
      </c>
      <c r="I234" s="2">
        <v>42430.381944444445</v>
      </c>
      <c r="K234" s="1">
        <v>7.9</v>
      </c>
      <c r="L234" s="1">
        <v>668</v>
      </c>
      <c r="O234" s="1">
        <v>220</v>
      </c>
      <c r="P234" s="1">
        <v>133</v>
      </c>
      <c r="Q234" s="1">
        <v>14.7</v>
      </c>
      <c r="V234" s="1">
        <v>80200</v>
      </c>
      <c r="W234" s="1">
        <v>20600</v>
      </c>
      <c r="X234" s="1">
        <v>47500</v>
      </c>
      <c r="Y234" s="1">
        <v>2690</v>
      </c>
      <c r="Z234" s="1">
        <v>16.920999999999999</v>
      </c>
      <c r="AA234" s="1" t="s">
        <v>111</v>
      </c>
      <c r="AB234" s="1" t="s">
        <v>14</v>
      </c>
      <c r="AD234" s="1">
        <v>11.307</v>
      </c>
      <c r="AF234">
        <f t="shared" si="112"/>
        <v>2.2916666666666665</v>
      </c>
      <c r="AG234">
        <f t="shared" si="113"/>
        <v>1.33</v>
      </c>
      <c r="AH234">
        <f t="shared" si="114"/>
        <v>0.41463345838151916</v>
      </c>
      <c r="AI234">
        <f t="shared" si="115"/>
        <v>0</v>
      </c>
      <c r="AJ234">
        <f t="shared" si="116"/>
        <v>0</v>
      </c>
      <c r="AK234">
        <f t="shared" si="117"/>
        <v>0</v>
      </c>
      <c r="AL234">
        <f t="shared" si="118"/>
        <v>7.943282347242811E-4</v>
      </c>
      <c r="AN234">
        <f t="shared" si="119"/>
        <v>2.0010978591746094</v>
      </c>
      <c r="AO234">
        <f t="shared" si="120"/>
        <v>0.84756222999382846</v>
      </c>
      <c r="AP234">
        <f t="shared" si="121"/>
        <v>2.0661426638886109</v>
      </c>
      <c r="AQ234">
        <f t="shared" si="122"/>
        <v>6.8800945309642619E-2</v>
      </c>
      <c r="AR234">
        <f t="shared" si="123"/>
        <v>6.2712178489363274E-4</v>
      </c>
      <c r="AS234" t="e">
        <f t="shared" si="124"/>
        <v>#VALUE!</v>
      </c>
      <c r="AT234" t="e">
        <f t="shared" si="125"/>
        <v>#VALUE!</v>
      </c>
      <c r="AU234">
        <f t="shared" si="126"/>
        <v>1.2589254117941637E-5</v>
      </c>
      <c r="AW234">
        <f t="shared" si="127"/>
        <v>4.583333333333333</v>
      </c>
      <c r="AX234">
        <f t="shared" si="128"/>
        <v>1.33</v>
      </c>
      <c r="AY234">
        <f t="shared" si="129"/>
        <v>0.41463345838151916</v>
      </c>
      <c r="AZ234">
        <f t="shared" si="130"/>
        <v>0</v>
      </c>
      <c r="BA234">
        <f t="shared" si="131"/>
        <v>0</v>
      </c>
      <c r="BB234">
        <f t="shared" si="132"/>
        <v>0</v>
      </c>
      <c r="BC234">
        <f t="shared" si="133"/>
        <v>7.943282347242811E-4</v>
      </c>
      <c r="BE234">
        <f t="shared" si="134"/>
        <v>4.0021957183492187</v>
      </c>
      <c r="BF234">
        <f t="shared" si="135"/>
        <v>1.6951244599876569</v>
      </c>
      <c r="BG234">
        <f t="shared" si="136"/>
        <v>2.0661426638886109</v>
      </c>
      <c r="BH234">
        <f t="shared" si="137"/>
        <v>6.8800945309642619E-2</v>
      </c>
      <c r="BI234">
        <f t="shared" si="138"/>
        <v>1.8813653546808982E-3</v>
      </c>
      <c r="BL234">
        <f t="shared" si="139"/>
        <v>1.2589254117941637E-5</v>
      </c>
      <c r="BN234" s="1">
        <v>421.48719360000001</v>
      </c>
      <c r="BO234">
        <f t="shared" si="143"/>
        <v>6.3287611199495766</v>
      </c>
      <c r="BP234">
        <f t="shared" si="144"/>
        <v>7.8341577421439279</v>
      </c>
      <c r="BQ234">
        <f t="shared" si="141"/>
        <v>0.80784193122688153</v>
      </c>
    </row>
    <row r="235" spans="1:69" x14ac:dyDescent="0.25">
      <c r="A235" s="1" t="s">
        <v>468</v>
      </c>
      <c r="B235" s="1">
        <v>201600727</v>
      </c>
      <c r="C235" s="1" t="s">
        <v>287</v>
      </c>
      <c r="D235" s="1" t="s">
        <v>290</v>
      </c>
      <c r="E235" s="1">
        <v>4953000</v>
      </c>
      <c r="F235" s="1">
        <v>421.48719360000001</v>
      </c>
      <c r="G235" s="1" t="s">
        <v>21</v>
      </c>
      <c r="H235" s="1" t="s">
        <v>254</v>
      </c>
      <c r="I235" s="2">
        <v>42430.375</v>
      </c>
      <c r="K235" s="1">
        <v>7.8940000000000001</v>
      </c>
      <c r="L235" s="1">
        <v>667</v>
      </c>
      <c r="O235" s="1">
        <v>225</v>
      </c>
      <c r="P235" s="1">
        <v>133</v>
      </c>
      <c r="Q235" s="1">
        <v>14.8</v>
      </c>
      <c r="V235" s="1">
        <v>80700</v>
      </c>
      <c r="W235" s="1">
        <v>20500</v>
      </c>
      <c r="X235" s="1">
        <v>46600</v>
      </c>
      <c r="Y235" s="1">
        <v>2690</v>
      </c>
      <c r="Z235" s="1">
        <v>21.562999999999999</v>
      </c>
      <c r="AA235" s="1" t="s">
        <v>111</v>
      </c>
      <c r="AB235" s="1" t="s">
        <v>14</v>
      </c>
      <c r="AD235" s="1" t="s">
        <v>24</v>
      </c>
      <c r="AF235">
        <f t="shared" si="112"/>
        <v>2.34375</v>
      </c>
      <c r="AG235">
        <f t="shared" si="113"/>
        <v>1.33</v>
      </c>
      <c r="AH235">
        <f t="shared" si="114"/>
        <v>0.41745409415282203</v>
      </c>
      <c r="AI235">
        <f t="shared" si="115"/>
        <v>0</v>
      </c>
      <c r="AJ235">
        <f t="shared" si="116"/>
        <v>0</v>
      </c>
      <c r="AK235">
        <f t="shared" si="117"/>
        <v>0</v>
      </c>
      <c r="AL235">
        <f t="shared" si="118"/>
        <v>7.8342964276621101E-4</v>
      </c>
      <c r="AN235">
        <f t="shared" si="119"/>
        <v>2.0135735316133538</v>
      </c>
      <c r="AO235">
        <f t="shared" si="120"/>
        <v>0.84344785023657687</v>
      </c>
      <c r="AP235">
        <f t="shared" si="121"/>
        <v>2.0269946976254585</v>
      </c>
      <c r="AQ235">
        <f t="shared" si="122"/>
        <v>6.8800945309642619E-2</v>
      </c>
      <c r="AR235">
        <f t="shared" si="123"/>
        <v>7.9916240456600696E-4</v>
      </c>
      <c r="AS235" t="e">
        <f t="shared" si="124"/>
        <v>#VALUE!</v>
      </c>
      <c r="AT235" t="e">
        <f t="shared" si="125"/>
        <v>#VALUE!</v>
      </c>
      <c r="AU235">
        <f t="shared" si="126"/>
        <v>1.2764388088113412E-5</v>
      </c>
      <c r="AW235">
        <f t="shared" si="127"/>
        <v>4.6875</v>
      </c>
      <c r="AX235">
        <f t="shared" si="128"/>
        <v>1.33</v>
      </c>
      <c r="AY235">
        <f t="shared" si="129"/>
        <v>0.41745409415282203</v>
      </c>
      <c r="AZ235">
        <f t="shared" si="130"/>
        <v>0</v>
      </c>
      <c r="BA235">
        <f t="shared" si="131"/>
        <v>0</v>
      </c>
      <c r="BB235">
        <f t="shared" si="132"/>
        <v>0</v>
      </c>
      <c r="BC235">
        <f t="shared" si="133"/>
        <v>7.8342964276621101E-4</v>
      </c>
      <c r="BE235">
        <f t="shared" si="134"/>
        <v>4.0271470632267077</v>
      </c>
      <c r="BF235">
        <f t="shared" si="135"/>
        <v>1.6868957004731537</v>
      </c>
      <c r="BG235">
        <f t="shared" si="136"/>
        <v>2.0269946976254585</v>
      </c>
      <c r="BH235">
        <f t="shared" si="137"/>
        <v>6.8800945309642619E-2</v>
      </c>
      <c r="BI235">
        <f t="shared" si="138"/>
        <v>2.3974872136980209E-3</v>
      </c>
      <c r="BL235">
        <f t="shared" si="139"/>
        <v>1.2764388088113412E-5</v>
      </c>
      <c r="BN235" s="1">
        <v>421.48719360000001</v>
      </c>
      <c r="BO235">
        <f t="shared" si="143"/>
        <v>6.4357375237955878</v>
      </c>
      <c r="BP235">
        <f t="shared" si="144"/>
        <v>7.8122486582367481</v>
      </c>
      <c r="BQ235">
        <f t="shared" si="141"/>
        <v>0.82380090615909252</v>
      </c>
    </row>
    <row r="236" spans="1:69" x14ac:dyDescent="0.25">
      <c r="A236" s="1" t="s">
        <v>435</v>
      </c>
      <c r="B236" s="1">
        <v>201600511</v>
      </c>
      <c r="C236" s="1" t="s">
        <v>287</v>
      </c>
      <c r="D236" s="1" t="s">
        <v>288</v>
      </c>
      <c r="E236" s="1">
        <v>4953000</v>
      </c>
      <c r="F236" s="1">
        <v>421.48719360000001</v>
      </c>
      <c r="G236" s="1" t="s">
        <v>21</v>
      </c>
      <c r="H236" s="1" t="s">
        <v>254</v>
      </c>
      <c r="I236" s="2">
        <v>42417.375</v>
      </c>
      <c r="K236" s="1">
        <v>7.5664999999999996</v>
      </c>
      <c r="L236" s="1">
        <v>732</v>
      </c>
      <c r="O236" s="1">
        <v>229</v>
      </c>
      <c r="P236" s="1">
        <v>129</v>
      </c>
      <c r="Q236" s="1">
        <v>17.8</v>
      </c>
      <c r="V236" s="1">
        <v>77200</v>
      </c>
      <c r="W236" s="1">
        <v>18700</v>
      </c>
      <c r="X236" s="1">
        <v>69500</v>
      </c>
      <c r="Y236" s="1">
        <v>3020</v>
      </c>
      <c r="Z236" s="1">
        <v>57.731000000000002</v>
      </c>
      <c r="AA236" s="1">
        <v>37.200000000000003</v>
      </c>
      <c r="AB236" s="1" t="s">
        <v>14</v>
      </c>
      <c r="AD236" s="1" t="s">
        <v>24</v>
      </c>
      <c r="AF236">
        <f t="shared" si="112"/>
        <v>2.3854166666666665</v>
      </c>
      <c r="AG236">
        <f t="shared" si="113"/>
        <v>1.29</v>
      </c>
      <c r="AH236">
        <f t="shared" si="114"/>
        <v>0.50207316729190754</v>
      </c>
      <c r="AI236">
        <f t="shared" si="115"/>
        <v>0</v>
      </c>
      <c r="AJ236">
        <f t="shared" si="116"/>
        <v>0</v>
      </c>
      <c r="AK236">
        <f t="shared" si="117"/>
        <v>0</v>
      </c>
      <c r="AL236">
        <f t="shared" si="118"/>
        <v>3.6855304185247822E-4</v>
      </c>
      <c r="AN236">
        <f t="shared" si="119"/>
        <v>1.9262438245421427</v>
      </c>
      <c r="AO236">
        <f t="shared" si="120"/>
        <v>0.76938901460604814</v>
      </c>
      <c r="AP236">
        <f t="shared" si="121"/>
        <v>3.0230929503212307</v>
      </c>
      <c r="AQ236">
        <f t="shared" si="122"/>
        <v>7.7241209975881298E-2</v>
      </c>
      <c r="AR236">
        <f t="shared" si="123"/>
        <v>2.1396115929137945E-3</v>
      </c>
      <c r="AS236">
        <f t="shared" si="124"/>
        <v>6.6612946548482408E-4</v>
      </c>
      <c r="AT236" t="e">
        <f t="shared" si="125"/>
        <v>#VALUE!</v>
      </c>
      <c r="AU236">
        <f t="shared" si="126"/>
        <v>2.7133136521506942E-5</v>
      </c>
      <c r="AW236">
        <f t="shared" si="127"/>
        <v>4.770833333333333</v>
      </c>
      <c r="AX236">
        <f t="shared" si="128"/>
        <v>1.29</v>
      </c>
      <c r="AY236">
        <f t="shared" si="129"/>
        <v>0.50207316729190754</v>
      </c>
      <c r="AZ236">
        <f t="shared" si="130"/>
        <v>0</v>
      </c>
      <c r="BA236">
        <f t="shared" si="131"/>
        <v>0</v>
      </c>
      <c r="BB236">
        <f t="shared" si="132"/>
        <v>0</v>
      </c>
      <c r="BC236">
        <f t="shared" si="133"/>
        <v>3.6855304185247822E-4</v>
      </c>
      <c r="BE236">
        <f t="shared" si="134"/>
        <v>3.8524876490842854</v>
      </c>
      <c r="BF236">
        <f t="shared" si="135"/>
        <v>1.5387780292120963</v>
      </c>
      <c r="BG236">
        <f t="shared" si="136"/>
        <v>3.0230929503212307</v>
      </c>
      <c r="BH236">
        <f t="shared" si="137"/>
        <v>7.7241209975881298E-2</v>
      </c>
      <c r="BI236">
        <f t="shared" si="138"/>
        <v>6.4188347787413839E-3</v>
      </c>
      <c r="BJ236">
        <f t="shared" si="140"/>
        <v>1.3322589309696482E-3</v>
      </c>
      <c r="BL236">
        <f t="shared" si="139"/>
        <v>2.7133136521506942E-5</v>
      </c>
      <c r="BN236" s="1">
        <v>421.48719360000001</v>
      </c>
      <c r="BO236">
        <f t="shared" si="143"/>
        <v>6.563275053667093</v>
      </c>
      <c r="BP236">
        <f t="shared" si="144"/>
        <v>8.4993780654397266</v>
      </c>
      <c r="BQ236">
        <f t="shared" si="141"/>
        <v>0.77220650771551869</v>
      </c>
    </row>
    <row r="237" spans="1:69" x14ac:dyDescent="0.25">
      <c r="A237" s="1" t="s">
        <v>499</v>
      </c>
      <c r="B237" s="1">
        <v>201601174</v>
      </c>
      <c r="C237" s="1" t="s">
        <v>287</v>
      </c>
      <c r="D237" s="1" t="s">
        <v>295</v>
      </c>
      <c r="E237" s="1">
        <v>4953000</v>
      </c>
      <c r="F237" s="1">
        <v>421.48719360000001</v>
      </c>
      <c r="G237" s="1" t="s">
        <v>21</v>
      </c>
      <c r="H237" s="1" t="s">
        <v>254</v>
      </c>
      <c r="I237" s="2">
        <v>42464.645833333336</v>
      </c>
      <c r="K237" s="1">
        <v>8.1334999999999997</v>
      </c>
      <c r="L237" s="1">
        <v>665</v>
      </c>
      <c r="O237" s="1">
        <v>239</v>
      </c>
      <c r="P237" s="1">
        <v>119</v>
      </c>
      <c r="Q237" s="1">
        <v>20.6</v>
      </c>
      <c r="V237" s="1">
        <v>80000</v>
      </c>
      <c r="W237" s="1">
        <v>18900</v>
      </c>
      <c r="X237" s="1">
        <v>49400</v>
      </c>
      <c r="Y237" s="1">
        <v>2450</v>
      </c>
      <c r="Z237" s="1" t="s">
        <v>24</v>
      </c>
      <c r="AA237" s="1" t="s">
        <v>111</v>
      </c>
      <c r="AB237" s="1" t="s">
        <v>14</v>
      </c>
      <c r="AD237" s="1" t="s">
        <v>24</v>
      </c>
      <c r="AF237">
        <f t="shared" si="112"/>
        <v>2.4895833333333335</v>
      </c>
      <c r="AG237">
        <f t="shared" si="113"/>
        <v>1.19</v>
      </c>
      <c r="AH237">
        <f t="shared" si="114"/>
        <v>0.58105096888838748</v>
      </c>
      <c r="AI237">
        <f t="shared" si="115"/>
        <v>0</v>
      </c>
      <c r="AJ237">
        <f t="shared" si="116"/>
        <v>0</v>
      </c>
      <c r="AK237">
        <f t="shared" si="117"/>
        <v>0</v>
      </c>
      <c r="AL237">
        <f t="shared" si="118"/>
        <v>1.3598781632845169E-3</v>
      </c>
      <c r="AN237">
        <f t="shared" si="119"/>
        <v>1.9961075901991117</v>
      </c>
      <c r="AO237">
        <f t="shared" si="120"/>
        <v>0.77761777412055133</v>
      </c>
      <c r="AP237">
        <f t="shared" si="121"/>
        <v>2.1487883704441555</v>
      </c>
      <c r="AQ237">
        <f t="shared" si="122"/>
        <v>6.2662571006923573E-2</v>
      </c>
      <c r="AR237" t="e">
        <f t="shared" si="123"/>
        <v>#VALUE!</v>
      </c>
      <c r="AS237" t="e">
        <f t="shared" si="124"/>
        <v>#VALUE!</v>
      </c>
      <c r="AT237" t="e">
        <f t="shared" si="125"/>
        <v>#VALUE!</v>
      </c>
      <c r="AU237">
        <f t="shared" si="126"/>
        <v>7.3535999547539947E-6</v>
      </c>
      <c r="AW237">
        <f t="shared" si="127"/>
        <v>4.979166666666667</v>
      </c>
      <c r="AX237">
        <f t="shared" si="128"/>
        <v>1.19</v>
      </c>
      <c r="AY237">
        <f t="shared" si="129"/>
        <v>0.58105096888838748</v>
      </c>
      <c r="AZ237">
        <f t="shared" si="130"/>
        <v>0</v>
      </c>
      <c r="BA237">
        <f t="shared" si="131"/>
        <v>0</v>
      </c>
      <c r="BB237">
        <f t="shared" si="132"/>
        <v>0</v>
      </c>
      <c r="BC237">
        <f t="shared" si="133"/>
        <v>1.3598781632845169E-3</v>
      </c>
      <c r="BE237">
        <f t="shared" si="134"/>
        <v>3.9922151803982233</v>
      </c>
      <c r="BF237">
        <f t="shared" si="135"/>
        <v>1.5552355482411027</v>
      </c>
      <c r="BG237">
        <f t="shared" si="136"/>
        <v>2.1487883704441555</v>
      </c>
      <c r="BH237">
        <f t="shared" si="137"/>
        <v>6.2662571006923573E-2</v>
      </c>
      <c r="BL237">
        <f t="shared" si="139"/>
        <v>7.3535999547539947E-6</v>
      </c>
      <c r="BN237" s="1">
        <v>421.48719360000001</v>
      </c>
      <c r="BO237">
        <f t="shared" si="143"/>
        <v>6.7515775137183391</v>
      </c>
      <c r="BP237">
        <f t="shared" si="144"/>
        <v>7.75890902369036</v>
      </c>
      <c r="BQ237">
        <f t="shared" si="141"/>
        <v>0.870170985779531</v>
      </c>
    </row>
    <row r="238" spans="1:69" x14ac:dyDescent="0.25">
      <c r="A238" s="1" t="s">
        <v>451</v>
      </c>
      <c r="B238" s="1">
        <v>201600691</v>
      </c>
      <c r="C238" s="1" t="s">
        <v>287</v>
      </c>
      <c r="D238" s="1" t="s">
        <v>289</v>
      </c>
      <c r="E238" s="1">
        <v>4953000</v>
      </c>
      <c r="F238" s="1">
        <v>421.48719360000001</v>
      </c>
      <c r="G238" s="1" t="s">
        <v>21</v>
      </c>
      <c r="H238" s="1" t="s">
        <v>254</v>
      </c>
      <c r="I238" s="2">
        <v>42424.388888888891</v>
      </c>
      <c r="K238" s="1">
        <v>7.6579999999999995</v>
      </c>
      <c r="L238" s="1">
        <v>724</v>
      </c>
      <c r="O238" s="1">
        <v>246</v>
      </c>
      <c r="P238" s="1">
        <v>137</v>
      </c>
      <c r="Q238" s="1">
        <v>14.9</v>
      </c>
      <c r="V238" s="1">
        <v>85100</v>
      </c>
      <c r="W238" s="1">
        <v>22900</v>
      </c>
      <c r="X238" s="1">
        <v>54700</v>
      </c>
      <c r="Y238" s="1">
        <v>2930</v>
      </c>
      <c r="Z238" s="1" t="s">
        <v>24</v>
      </c>
      <c r="AA238" s="1" t="s">
        <v>111</v>
      </c>
      <c r="AB238" s="1" t="s">
        <v>14</v>
      </c>
      <c r="AD238" s="1" t="s">
        <v>24</v>
      </c>
      <c r="AF238">
        <f t="shared" si="112"/>
        <v>2.5625</v>
      </c>
      <c r="AG238">
        <f t="shared" si="113"/>
        <v>1.37</v>
      </c>
      <c r="AH238">
        <f t="shared" si="114"/>
        <v>0.42027472992412485</v>
      </c>
      <c r="AI238">
        <f t="shared" si="115"/>
        <v>0</v>
      </c>
      <c r="AJ238">
        <f t="shared" si="116"/>
        <v>0</v>
      </c>
      <c r="AK238">
        <f t="shared" si="117"/>
        <v>0</v>
      </c>
      <c r="AL238">
        <f t="shared" si="118"/>
        <v>4.5498806015004719E-4</v>
      </c>
      <c r="AN238">
        <f t="shared" si="119"/>
        <v>2.1233594490743051</v>
      </c>
      <c r="AO238">
        <f t="shared" si="120"/>
        <v>0.94219296441061506</v>
      </c>
      <c r="AP238">
        <f t="shared" si="121"/>
        <v>2.3793263939938321</v>
      </c>
      <c r="AQ238">
        <f t="shared" si="122"/>
        <v>7.4939319612361652E-2</v>
      </c>
      <c r="AR238" t="e">
        <f t="shared" si="123"/>
        <v>#VALUE!</v>
      </c>
      <c r="AS238" t="e">
        <f t="shared" si="124"/>
        <v>#VALUE!</v>
      </c>
      <c r="AT238" t="e">
        <f t="shared" si="125"/>
        <v>#VALUE!</v>
      </c>
      <c r="AU238">
        <f t="shared" si="126"/>
        <v>2.1978598727848247E-5</v>
      </c>
      <c r="AW238">
        <f t="shared" si="127"/>
        <v>5.125</v>
      </c>
      <c r="AX238">
        <f t="shared" si="128"/>
        <v>1.37</v>
      </c>
      <c r="AY238">
        <f t="shared" si="129"/>
        <v>0.42027472992412485</v>
      </c>
      <c r="AZ238">
        <f t="shared" si="130"/>
        <v>0</v>
      </c>
      <c r="BA238">
        <f t="shared" si="131"/>
        <v>0</v>
      </c>
      <c r="BB238">
        <f t="shared" si="132"/>
        <v>0</v>
      </c>
      <c r="BC238">
        <f t="shared" si="133"/>
        <v>4.5498806015004719E-4</v>
      </c>
      <c r="BE238">
        <f t="shared" si="134"/>
        <v>4.2467188981486101</v>
      </c>
      <c r="BF238">
        <f t="shared" si="135"/>
        <v>1.8843859288212301</v>
      </c>
      <c r="BG238">
        <f t="shared" si="136"/>
        <v>2.3793263939938321</v>
      </c>
      <c r="BH238">
        <f t="shared" si="137"/>
        <v>7.4939319612361652E-2</v>
      </c>
      <c r="BL238">
        <f t="shared" si="139"/>
        <v>2.1978598727848247E-5</v>
      </c>
      <c r="BN238" s="1">
        <v>421.48719360000001</v>
      </c>
      <c r="BO238">
        <f t="shared" si="143"/>
        <v>6.9157297179842745</v>
      </c>
      <c r="BP238">
        <f t="shared" si="144"/>
        <v>8.5853925191747624</v>
      </c>
      <c r="BQ238">
        <f t="shared" si="141"/>
        <v>0.80552283457495577</v>
      </c>
    </row>
    <row r="239" spans="1:69" x14ac:dyDescent="0.25">
      <c r="A239" s="1" t="s">
        <v>397</v>
      </c>
      <c r="B239" s="1">
        <v>201600510</v>
      </c>
      <c r="C239" s="1" t="s">
        <v>287</v>
      </c>
      <c r="D239" s="1" t="s">
        <v>288</v>
      </c>
      <c r="E239" s="1">
        <v>4952942</v>
      </c>
      <c r="F239" s="1">
        <v>510.74141184000007</v>
      </c>
      <c r="G239" s="1" t="s">
        <v>21</v>
      </c>
      <c r="H239" s="1" t="s">
        <v>254</v>
      </c>
      <c r="I239" s="2">
        <v>42417.4375</v>
      </c>
      <c r="K239" s="1">
        <v>6.9169999999999998</v>
      </c>
      <c r="L239" s="1">
        <v>735</v>
      </c>
      <c r="O239" s="1">
        <v>230</v>
      </c>
      <c r="P239" s="1">
        <v>132</v>
      </c>
      <c r="Q239" s="1">
        <v>15.8</v>
      </c>
      <c r="V239" s="1">
        <v>79100</v>
      </c>
      <c r="W239" s="1">
        <v>21000</v>
      </c>
      <c r="X239" s="1">
        <v>67500</v>
      </c>
      <c r="Y239" s="1">
        <v>3070</v>
      </c>
      <c r="Z239" s="1">
        <v>162.88999999999999</v>
      </c>
      <c r="AA239" s="1">
        <v>77.5</v>
      </c>
      <c r="AB239" s="1">
        <v>5.46</v>
      </c>
      <c r="AD239" s="1">
        <v>11.863</v>
      </c>
      <c r="AF239">
        <f t="shared" si="112"/>
        <v>2.3958333333333335</v>
      </c>
      <c r="AG239">
        <f t="shared" si="113"/>
        <v>1.32</v>
      </c>
      <c r="AH239">
        <f t="shared" si="114"/>
        <v>0.44566045186585057</v>
      </c>
      <c r="AI239">
        <f t="shared" si="115"/>
        <v>0</v>
      </c>
      <c r="AJ239">
        <f t="shared" si="116"/>
        <v>0</v>
      </c>
      <c r="AK239">
        <f t="shared" si="117"/>
        <v>0</v>
      </c>
      <c r="AL239">
        <f t="shared" si="118"/>
        <v>8.2603794957717704E-5</v>
      </c>
      <c r="AN239">
        <f t="shared" si="119"/>
        <v>1.9736513798093718</v>
      </c>
      <c r="AO239">
        <f t="shared" si="120"/>
        <v>0.86401974902283485</v>
      </c>
      <c r="AP239">
        <f t="shared" si="121"/>
        <v>2.9360974697364473</v>
      </c>
      <c r="AQ239">
        <f t="shared" si="122"/>
        <v>7.8520037955614436E-2</v>
      </c>
      <c r="AR239">
        <f t="shared" si="123"/>
        <v>6.0369876213772142E-3</v>
      </c>
      <c r="AS239">
        <f t="shared" si="124"/>
        <v>1.3877697197600502E-3</v>
      </c>
      <c r="AT239">
        <f t="shared" si="125"/>
        <v>9.9384761003312825E-5</v>
      </c>
      <c r="AU239">
        <f t="shared" si="126"/>
        <v>1.2105981335504812E-4</v>
      </c>
      <c r="AW239">
        <f t="shared" si="127"/>
        <v>4.791666666666667</v>
      </c>
      <c r="AX239">
        <f t="shared" si="128"/>
        <v>1.32</v>
      </c>
      <c r="AY239">
        <f t="shared" si="129"/>
        <v>0.44566045186585057</v>
      </c>
      <c r="AZ239">
        <f t="shared" si="130"/>
        <v>0</v>
      </c>
      <c r="BA239">
        <f t="shared" si="131"/>
        <v>0</v>
      </c>
      <c r="BB239">
        <f t="shared" si="132"/>
        <v>0</v>
      </c>
      <c r="BC239">
        <f t="shared" si="133"/>
        <v>8.2603794957717704E-5</v>
      </c>
      <c r="BE239">
        <f t="shared" si="134"/>
        <v>3.9473027596187436</v>
      </c>
      <c r="BF239">
        <f t="shared" si="135"/>
        <v>1.7280394980456697</v>
      </c>
      <c r="BG239">
        <f t="shared" si="136"/>
        <v>2.9360974697364473</v>
      </c>
      <c r="BH239">
        <f t="shared" si="137"/>
        <v>7.8520037955614436E-2</v>
      </c>
      <c r="BI239">
        <f t="shared" si="138"/>
        <v>1.8110962864131643E-2</v>
      </c>
      <c r="BJ239">
        <f t="shared" si="140"/>
        <v>2.7755394395201005E-3</v>
      </c>
      <c r="BK239">
        <f t="shared" si="142"/>
        <v>1.9876952200662565E-4</v>
      </c>
      <c r="BL239">
        <f t="shared" si="139"/>
        <v>1.2105981335504812E-4</v>
      </c>
      <c r="BN239" s="1">
        <v>510.74141184000007</v>
      </c>
      <c r="BO239">
        <f t="shared" si="143"/>
        <v>6.5574097223274759</v>
      </c>
      <c r="BP239">
        <f t="shared" si="144"/>
        <v>8.7111660969954876</v>
      </c>
      <c r="BQ239">
        <f t="shared" si="141"/>
        <v>0.75275911965324027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Raw Data</vt:lpstr>
      <vt:lpstr>SumDissolvedVsTDS</vt:lpstr>
      <vt:lpstr>DissTot</vt:lpstr>
      <vt:lpstr>CationAnion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mcytersk</dc:creator>
  <cp:lastModifiedBy>mcytersk</cp:lastModifiedBy>
  <dcterms:created xsi:type="dcterms:W3CDTF">2016-11-03T12:27:10Z</dcterms:created>
  <dcterms:modified xsi:type="dcterms:W3CDTF">2017-01-18T13:49:35Z</dcterms:modified>
</cp:coreProperties>
</file>